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drawings/drawing13.xml" ContentType="application/vnd.openxmlformats-officedocument.drawing+xml"/>
  <Override PartName="/xl/worksheets/sheet25.xml" ContentType="application/vnd.openxmlformats-officedocument.spreadsheetml.worksheet+xml"/>
  <Override PartName="/xl/drawings/drawing14.xml" ContentType="application/vnd.openxmlformats-officedocument.drawing+xml"/>
  <Override PartName="/xl/worksheets/sheet26.xml" ContentType="application/vnd.openxmlformats-officedocument.spreadsheetml.worksheet+xml"/>
  <Override PartName="/xl/drawings/drawing15.xml" ContentType="application/vnd.openxmlformats-officedocument.drawing+xml"/>
  <Override PartName="/xl/worksheets/sheet27.xml" ContentType="application/vnd.openxmlformats-officedocument.spreadsheetml.worksheet+xml"/>
  <Override PartName="/xl/drawings/drawing16.xml" ContentType="application/vnd.openxmlformats-officedocument.drawing+xml"/>
  <Override PartName="/xl/worksheets/sheet28.xml" ContentType="application/vnd.openxmlformats-officedocument.spreadsheetml.worksheet+xml"/>
  <Override PartName="/xl/drawings/drawing17.xml" ContentType="application/vnd.openxmlformats-officedocument.drawing+xml"/>
  <Override PartName="/xl/worksheets/sheet29.xml" ContentType="application/vnd.openxmlformats-officedocument.spreadsheetml.worksheet+xml"/>
  <Override PartName="/xl/drawings/drawing18.xml" ContentType="application/vnd.openxmlformats-officedocument.drawing+xml"/>
  <Override PartName="/xl/worksheets/sheet30.xml" ContentType="application/vnd.openxmlformats-officedocument.spreadsheetml.worksheet+xml"/>
  <Override PartName="/xl/drawings/drawing19.xml" ContentType="application/vnd.openxmlformats-officedocument.drawing+xml"/>
  <Override PartName="/xl/worksheets/sheet31.xml" ContentType="application/vnd.openxmlformats-officedocument.spreadsheetml.worksheet+xml"/>
  <Override PartName="/xl/drawings/drawing20.xml" ContentType="application/vnd.openxmlformats-officedocument.drawing+xml"/>
  <Override PartName="/xl/worksheets/sheet32.xml" ContentType="application/vnd.openxmlformats-officedocument.spreadsheetml.worksheet+xml"/>
  <Override PartName="/xl/drawings/drawing21.xml" ContentType="application/vnd.openxmlformats-officedocument.drawing+xml"/>
  <Override PartName="/xl/worksheets/sheet33.xml" ContentType="application/vnd.openxmlformats-officedocument.spreadsheetml.worksheet+xml"/>
  <Override PartName="/xl/drawings/drawing22.xml" ContentType="application/vnd.openxmlformats-officedocument.drawing+xml"/>
  <Override PartName="/xl/worksheets/sheet34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12960" windowHeight="7770" tabRatio="780" firstSheet="23" activeTab="33"/>
  </bookViews>
  <sheets>
    <sheet name="4.1" sheetId="1" r:id="rId1"/>
    <sheet name="4.2" sheetId="2" r:id="rId2"/>
    <sheet name="4.3.1" sheetId="3" r:id="rId3"/>
    <sheet name="4.3.2" sheetId="4" r:id="rId4"/>
    <sheet name="4.3.3" sheetId="5" r:id="rId5"/>
    <sheet name="4.3.4" sheetId="6" r:id="rId6"/>
    <sheet name="4.3.5" sheetId="7" r:id="rId7"/>
    <sheet name="4.3.6" sheetId="8" r:id="rId8"/>
    <sheet name="4.4" sheetId="9" r:id="rId9"/>
    <sheet name="4.5.1" sheetId="10" r:id="rId10"/>
    <sheet name="4.5.2" sheetId="11" r:id="rId11"/>
    <sheet name="4.5.3" sheetId="12" r:id="rId12"/>
    <sheet name="4.5.4" sheetId="13" r:id="rId13"/>
    <sheet name="4.5.5" sheetId="14" r:id="rId14"/>
    <sheet name="4.5.6" sheetId="15" r:id="rId15"/>
    <sheet name="4.5.7" sheetId="16" r:id="rId16"/>
    <sheet name="4.5.8" sheetId="17" r:id="rId17"/>
    <sheet name="4.6.1" sheetId="18" r:id="rId18"/>
    <sheet name="4.6.2" sheetId="19" r:id="rId19"/>
    <sheet name="4.6.3" sheetId="20" r:id="rId20"/>
    <sheet name="4.6.4" sheetId="21" r:id="rId21"/>
    <sheet name="4.7.1" sheetId="22" r:id="rId22"/>
    <sheet name="4.7.2" sheetId="23" r:id="rId23"/>
    <sheet name="4.7.3" sheetId="24" r:id="rId24"/>
    <sheet name="4.8.1" sheetId="25" r:id="rId25"/>
    <sheet name="4.8.2" sheetId="26" r:id="rId26"/>
    <sheet name="4.8.3" sheetId="27" r:id="rId27"/>
    <sheet name="4.8.4" sheetId="28" r:id="rId28"/>
    <sheet name="4.8.5" sheetId="29" r:id="rId29"/>
    <sheet name="4.8.6" sheetId="30" r:id="rId30"/>
    <sheet name="4.8.7" sheetId="31" r:id="rId31"/>
    <sheet name="4.8.8" sheetId="32" r:id="rId32"/>
    <sheet name="4.8.9" sheetId="33" r:id="rId33"/>
    <sheet name="4.8.10" sheetId="34" r:id="rId34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'4.1'!$A$1:$I$40</definedName>
    <definedName name="_xlnm.Print_Area" localSheetId="1">'4.2'!$A$1:$F$37</definedName>
    <definedName name="_xlnm.Print_Area" localSheetId="2">'4.3.1'!$A$1:$J$95</definedName>
    <definedName name="_xlnm.Print_Area" localSheetId="3">'4.3.2'!$A$1:$J$32</definedName>
    <definedName name="_xlnm.Print_Area" localSheetId="4">'4.3.3'!$A$1:$E$56</definedName>
    <definedName name="_xlnm.Print_Area" localSheetId="5">'4.3.4'!$A$1:$F$30</definedName>
    <definedName name="_xlnm.Print_Area" localSheetId="6">'4.3.5'!$A$1:$E$60</definedName>
    <definedName name="_xlnm.Print_Area" localSheetId="7">'4.3.6'!$A$1:$E$34</definedName>
    <definedName name="_xlnm.Print_Area" localSheetId="8">'4.4'!$A$1:$E$32</definedName>
    <definedName name="_xlnm.Print_Area" localSheetId="9">'4.5.1'!$A$1:$J$92</definedName>
    <definedName name="_xlnm.Print_Area" localSheetId="10">'4.5.2'!$A$1:$J$93</definedName>
    <definedName name="_xlnm.Print_Area" localSheetId="11">'4.5.3'!$A$1:$J$93</definedName>
    <definedName name="_xlnm.Print_Area" localSheetId="12">'4.5.4'!$A$1:$J$92</definedName>
    <definedName name="_xlnm.Print_Area" localSheetId="13">'4.5.5'!$A$1:$J$93</definedName>
    <definedName name="_xlnm.Print_Area" localSheetId="14">'4.5.6'!$A$1:$F$70</definedName>
    <definedName name="_xlnm.Print_Area" localSheetId="15">'4.5.7'!$A$1:$F$93</definedName>
    <definedName name="_xlnm.Print_Area" localSheetId="16">'4.5.8'!$A$1:$J$93</definedName>
    <definedName name="_xlnm.Print_Area" localSheetId="17">'4.6.1'!$A$1:$I$31</definedName>
    <definedName name="_xlnm.Print_Area" localSheetId="18">'4.6.2'!$A$1:$I$33</definedName>
    <definedName name="_xlnm.Print_Area" localSheetId="19">'4.6.3'!$A$1:$M$62</definedName>
    <definedName name="_xlnm.Print_Area" localSheetId="20">'4.6.4'!$A$1:$J$83</definedName>
    <definedName name="_xlnm.Print_Area" localSheetId="21">'4.7.1'!$A$1:$K$56</definedName>
    <definedName name="_xlnm.Print_Area" localSheetId="22">'4.7.2'!$A$1:$E$61</definedName>
    <definedName name="_xlnm.Print_Area" localSheetId="23">'4.7.3'!$A$1:$K$55</definedName>
    <definedName name="_xlnm.Print_Area" localSheetId="24">'4.8.1'!$A$1:$E$64</definedName>
    <definedName name="_xlnm.Print_Area" localSheetId="33">'4.8.10'!$A$1:$E$69</definedName>
    <definedName name="_xlnm.Print_Area" localSheetId="25">'4.8.2'!$A$1:$E$66</definedName>
    <definedName name="_xlnm.Print_Area" localSheetId="26">'4.8.3'!$A$1:$E$65</definedName>
    <definedName name="_xlnm.Print_Area" localSheetId="27">'4.8.4'!$A$1:$E$63</definedName>
    <definedName name="_xlnm.Print_Area" localSheetId="28">'4.8.5'!$A$1:$E$64</definedName>
    <definedName name="_xlnm.Print_Area" localSheetId="29">'4.8.6'!$A$1:$E$64</definedName>
    <definedName name="_xlnm.Print_Area" localSheetId="30">'4.8.7'!$A$1:$E$66</definedName>
    <definedName name="_xlnm.Print_Area" localSheetId="31">'4.8.8'!$A$1:$E$68</definedName>
    <definedName name="_xlnm.Print_Area" localSheetId="32">'4.8.9'!$A$1:$E$70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2">'4.3.1'!#REF!</definedName>
    <definedName name="TABLE" localSheetId="9">'4.5.1'!$C$32:$H$32</definedName>
    <definedName name="TABLE" localSheetId="24">'4.8.1'!#REF!</definedName>
    <definedName name="TABLE" localSheetId="25">'4.8.2'!#REF!</definedName>
    <definedName name="TABLE" localSheetId="26">'4.8.3'!#REF!</definedName>
    <definedName name="TABLE" localSheetId="27">'4.8.4'!#REF!</definedName>
    <definedName name="TABLE" localSheetId="28">'4.8.5'!#REF!</definedName>
    <definedName name="TABLE" localSheetId="29">'4.8.6'!#REF!</definedName>
    <definedName name="TABLE" localSheetId="30">'4.8.7'!#REF!</definedName>
    <definedName name="TABLE" localSheetId="31">'4.8.8'!#REF!</definedName>
    <definedName name="TABLE_2" localSheetId="2">'4.3.1'!#REF!</definedName>
    <definedName name="TABLE_2" localSheetId="24">'4.8.1'!#REF!</definedName>
    <definedName name="TABLE_2" localSheetId="25">'4.8.2'!#REF!</definedName>
    <definedName name="TABLE_2" localSheetId="26">'4.8.3'!#REF!</definedName>
    <definedName name="TABLE_2" localSheetId="27">'4.8.4'!#REF!</definedName>
    <definedName name="TABLE_2" localSheetId="28">'4.8.5'!#REF!</definedName>
    <definedName name="TABLE_2" localSheetId="29">'4.8.6'!#REF!</definedName>
    <definedName name="TABLE_2" localSheetId="30">'4.8.7'!#REF!</definedName>
    <definedName name="TABLE_2" localSheetId="31">'4.8.8'!#REF!</definedName>
    <definedName name="TABLE_3" localSheetId="2">'4.3.1'!#REF!</definedName>
    <definedName name="TABLE_3" localSheetId="24">'4.8.1'!#REF!</definedName>
    <definedName name="TABLE_3" localSheetId="25">'4.8.2'!#REF!</definedName>
    <definedName name="TABLE_3" localSheetId="26">'4.8.3'!#REF!</definedName>
    <definedName name="TABLE_3" localSheetId="27">'4.8.4'!#REF!</definedName>
    <definedName name="TABLE_3" localSheetId="28">'4.8.5'!#REF!</definedName>
    <definedName name="TABLE_3" localSheetId="29">'4.8.6'!#REF!</definedName>
    <definedName name="TABLE_3" localSheetId="30">'4.8.7'!#REF!</definedName>
    <definedName name="TABLE_3" localSheetId="31">'4.8.8'!#REF!</definedName>
    <definedName name="TABLE_4" localSheetId="2">'4.3.1'!$C$29:$F$30</definedName>
    <definedName name="TABLE_4" localSheetId="24">'4.8.1'!$C$29:$C$29</definedName>
    <definedName name="TABLE_4" localSheetId="25">'4.8.2'!$C$29:$C$29</definedName>
    <definedName name="TABLE_4" localSheetId="26">'4.8.3'!$C$30:$C$30</definedName>
    <definedName name="TABLE_4" localSheetId="27">'4.8.4'!$C$29:$C$29</definedName>
    <definedName name="TABLE_4" localSheetId="28">'4.8.5'!$C$30:$C$30</definedName>
    <definedName name="TABLE_4" localSheetId="29">'4.8.6'!$C$30:$C$30</definedName>
    <definedName name="TABLE_4" localSheetId="30">'4.8.7'!$C$30:$C$30</definedName>
    <definedName name="TABLE_4" localSheetId="31">'4.8.8'!$G$28:$G$28</definedName>
    <definedName name="TABLE_5" localSheetId="2">'4.3.1'!$D$29:$E$30</definedName>
    <definedName name="TABLE_5" localSheetId="24">'4.8.1'!$C$29:$C$29</definedName>
    <definedName name="TABLE_5" localSheetId="25">'4.8.2'!$C$29:$C$29</definedName>
    <definedName name="TABLE_5" localSheetId="26">'4.8.3'!$C$30:$C$30</definedName>
    <definedName name="TABLE_5" localSheetId="27">'4.8.4'!$C$29:$C$29</definedName>
    <definedName name="TABLE_5" localSheetId="28">'4.8.5'!$C$30:$C$30</definedName>
    <definedName name="TABLE_5" localSheetId="29">'4.8.6'!$C$30:$C$30</definedName>
    <definedName name="TABLE_5" localSheetId="30">'4.8.7'!$C$30:$C$30</definedName>
    <definedName name="TABLE_5" localSheetId="31">'4.8.8'!$G$28:$G$28</definedName>
    <definedName name="TABLE_6" localSheetId="2">'4.3.1'!$D$28:$G$30</definedName>
    <definedName name="TABLE_6" localSheetId="24">'4.8.1'!$C$29:$D$29</definedName>
    <definedName name="TABLE_6" localSheetId="25">'4.8.2'!$C$29:$D$29</definedName>
    <definedName name="TABLE_6" localSheetId="26">'4.8.3'!$C$30:$D$30</definedName>
    <definedName name="TABLE_6" localSheetId="27">'4.8.4'!$C$29:$D$29</definedName>
    <definedName name="TABLE_6" localSheetId="28">'4.8.5'!$C$30:$D$30</definedName>
    <definedName name="TABLE_6" localSheetId="29">'4.8.6'!$C$30:$D$30</definedName>
    <definedName name="TABLE_6" localSheetId="30">'4.8.7'!$C$30:$D$30</definedName>
    <definedName name="TABLE_6" localSheetId="31">'4.8.8'!$G$28:$H$28</definedName>
    <definedName name="TABLE_7" localSheetId="2">'4.3.1'!$I$28:$L$30</definedName>
    <definedName name="TABLE_7" localSheetId="24">'4.8.1'!$E$29:$G$29</definedName>
    <definedName name="TABLE_7" localSheetId="25">'4.8.2'!$E$29:$G$29</definedName>
    <definedName name="TABLE_7" localSheetId="26">'4.8.3'!$E$30:$G$30</definedName>
    <definedName name="TABLE_7" localSheetId="27">'4.8.4'!$E$29:$G$29</definedName>
    <definedName name="TABLE_7" localSheetId="28">'4.8.5'!$E$30:$G$30</definedName>
    <definedName name="TABLE_7" localSheetId="29">'4.8.6'!$E$30:$G$30</definedName>
    <definedName name="TABLE_7" localSheetId="30">'4.8.7'!$E$30:$G$30</definedName>
    <definedName name="TABLE_7" localSheetId="31">'4.8.8'!$I$28:$K$28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<sst xmlns="http://schemas.openxmlformats.org/spreadsheetml/2006/main" count="1372" uniqueCount="248">
  <si>
    <t>Nº total de explotaciones</t>
  </si>
  <si>
    <t>Miles</t>
  </si>
  <si>
    <t>Superficie total censada</t>
  </si>
  <si>
    <t>Superficie total regada</t>
  </si>
  <si>
    <t xml:space="preserve">Efectivos ganaderos </t>
  </si>
  <si>
    <t>Utilización del trabajo</t>
  </si>
  <si>
    <t>Explotaciones con tierras</t>
  </si>
  <si>
    <t>Superficie</t>
  </si>
  <si>
    <t>sin tierras</t>
  </si>
  <si>
    <t>Comunidad Autónoma</t>
  </si>
  <si>
    <t>de</t>
  </si>
  <si>
    <t>total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</si>
  <si>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</si>
  <si>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</si>
  <si>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</si>
  <si>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</si>
  <si>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</si>
  <si>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</si>
  <si>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</si>
  <si>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</si>
  <si>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</si>
  <si>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</si>
  <si>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</si>
  <si>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</si>
  <si>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</si>
  <si>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</si>
  <si>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</si>
  <si>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</si>
  <si>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</si>
  <si>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</si>
  <si>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 Todas las tierras</t>
  </si>
  <si>
    <t xml:space="preserve">     Tierras labradas</t>
  </si>
  <si>
    <t xml:space="preserve">   Pastos permanentes</t>
  </si>
  <si>
    <t xml:space="preserve">       Otras tierras</t>
  </si>
  <si>
    <t>Total tierras labradas</t>
  </si>
  <si>
    <t>Grupos de cultivos</t>
  </si>
  <si>
    <t xml:space="preserve">        Frutales</t>
  </si>
  <si>
    <t xml:space="preserve">  Otras tierras labradas</t>
  </si>
  <si>
    <t xml:space="preserve">         Olivar</t>
  </si>
  <si>
    <t xml:space="preserve">         Viñedo</t>
  </si>
  <si>
    <t xml:space="preserve">  Total de explotaciones</t>
  </si>
  <si>
    <t xml:space="preserve">         Hortalizas</t>
  </si>
  <si>
    <t>Flores y plantas ornamentales</t>
  </si>
  <si>
    <t xml:space="preserve">      Cultivos leñosos</t>
  </si>
  <si>
    <t>Número</t>
  </si>
  <si>
    <t xml:space="preserve">           Secano</t>
  </si>
  <si>
    <t>Explotaciones sin tierras</t>
  </si>
  <si>
    <t xml:space="preserve">         Con SAU</t>
  </si>
  <si>
    <t>explotaciones</t>
  </si>
  <si>
    <t>Viticultura</t>
  </si>
  <si>
    <t>Olivar</t>
  </si>
  <si>
    <t xml:space="preserve">                  Trabajo asalariado</t>
  </si>
  <si>
    <t xml:space="preserve">     Trabajo familiar</t>
  </si>
  <si>
    <t xml:space="preserve">           Fijo</t>
  </si>
  <si>
    <t xml:space="preserve">        Eventual</t>
  </si>
  <si>
    <t>UTA</t>
  </si>
  <si>
    <t xml:space="preserve"> Sin tierras</t>
  </si>
  <si>
    <t xml:space="preserve"> Con tierras</t>
  </si>
  <si>
    <t xml:space="preserve"> Tierras labradas</t>
  </si>
  <si>
    <t xml:space="preserve"> Tierras no labradas</t>
  </si>
  <si>
    <t xml:space="preserve"> Prados o praderas permanentes</t>
  </si>
  <si>
    <t>ESTRUCTURA DE LAS EXPLOTACIONES AGRARIAS</t>
  </si>
  <si>
    <t>Grupo de cultivos</t>
  </si>
  <si>
    <t>–</t>
  </si>
  <si>
    <t>Margen Bruto Total</t>
  </si>
  <si>
    <t xml:space="preserve">Fuente: I.N.E. </t>
  </si>
  <si>
    <t>Nº total de</t>
  </si>
  <si>
    <t>Total de tierras labradas</t>
  </si>
  <si>
    <t>Nº de explotaciones</t>
  </si>
  <si>
    <t xml:space="preserve">Total </t>
  </si>
  <si>
    <t xml:space="preserve">  Total </t>
  </si>
  <si>
    <t>Nº de cabezas</t>
  </si>
  <si>
    <t xml:space="preserve">     Total de explotaciones</t>
  </si>
  <si>
    <t>Nº de</t>
  </si>
  <si>
    <t>Miles de (Ha)</t>
  </si>
  <si>
    <t xml:space="preserve">Nº total </t>
  </si>
  <si>
    <t>(Ha)</t>
  </si>
  <si>
    <t>Frutales</t>
  </si>
  <si>
    <t xml:space="preserve">         Viñedo </t>
  </si>
  <si>
    <t>Total</t>
  </si>
  <si>
    <t>Nº de colmenas</t>
  </si>
  <si>
    <t>ESPAÑA</t>
  </si>
  <si>
    <t xml:space="preserve">Nº de </t>
  </si>
  <si>
    <t>Con SAU</t>
  </si>
  <si>
    <t>Sin SAU</t>
  </si>
  <si>
    <t xml:space="preserve">  Ceuta y Melilla</t>
  </si>
  <si>
    <t>Miles de (UG)</t>
  </si>
  <si>
    <t>Miles de (UTA)</t>
  </si>
  <si>
    <t>Miles de (UDE)</t>
  </si>
  <si>
    <t xml:space="preserve">      Herbáceos</t>
  </si>
  <si>
    <t>(OTE): Orientación Técnico-Económica.</t>
  </si>
  <si>
    <t xml:space="preserve">Tierras con especies arbóreas forestales </t>
  </si>
  <si>
    <t>Características</t>
  </si>
  <si>
    <t>Nº total de Explotaciones</t>
  </si>
  <si>
    <t>Superficie total Censada</t>
  </si>
  <si>
    <t xml:space="preserve"> Tierras con especies arbóreas  forestales</t>
  </si>
  <si>
    <t>Nº de animales</t>
  </si>
  <si>
    <t>(Ha): Hectáreas</t>
  </si>
  <si>
    <t>(UG): Unidades ganaderas</t>
  </si>
  <si>
    <t>(UTA): Unidades de trabajo-año</t>
  </si>
  <si>
    <t>(UDE): Unidades de dimensión europea</t>
  </si>
  <si>
    <t>(ST): Superficie total</t>
  </si>
  <si>
    <t>(SAU): Superficie agrícola utilizada.</t>
  </si>
  <si>
    <t>(SAU): Superficie agrícola utilizada</t>
  </si>
  <si>
    <t xml:space="preserve">4.2. Evolución de las principales características de las explotaciones agrarias según </t>
  </si>
  <si>
    <t xml:space="preserve">       Censos Agrarios I.N.E.</t>
  </si>
  <si>
    <t>según los Censos Agrarios del Instituto Nacional de Estadística (I.N.E.)</t>
  </si>
  <si>
    <t xml:space="preserve">4.1. Evolución de las principales características de las explotaciones agrarias </t>
  </si>
  <si>
    <r>
      <t xml:space="preserve">Encuesta sobre la Estructura de las Explotaciones Agrícolas I.N.E.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</t>
    </r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</si>
  <si>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</si>
  <si>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</si>
  <si>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</si>
  <si>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</si>
  <si>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</si>
  <si>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</si>
  <si>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</si>
  <si>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</si>
  <si>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</si>
  <si>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>Explotaciones sin SAU</t>
  </si>
  <si>
    <t>Explotaciones con SAU</t>
  </si>
  <si>
    <t>Unidad de medida</t>
  </si>
  <si>
    <t xml:space="preserve"> la Encuesta sobre la Estructura de las Explotaciones Agrícolas del Instituto Nacional de Estadística ( I.N.E.)</t>
  </si>
  <si>
    <t xml:space="preserve">           Regadío</t>
  </si>
  <si>
    <t>Especies arbóreas forestales</t>
  </si>
  <si>
    <t xml:space="preserve">  Castilla – La Mancha</t>
  </si>
  <si>
    <t>Otros cultivos y ganadería</t>
  </si>
  <si>
    <t>Agricultura general y herbívoros</t>
  </si>
  <si>
    <t xml:space="preserve">4.8.1. Distribución autonómica del número las explotaciones agrarias dedicadas al </t>
  </si>
  <si>
    <t xml:space="preserve">4.8.2. Distribución autonómica del número las explotaciones agrarias dedicadas a </t>
  </si>
  <si>
    <t xml:space="preserve">4.8.4. Distribución autonómica del número las explotaciones agrarias dedicadas a </t>
  </si>
  <si>
    <t xml:space="preserve">4.8.6. Distribución autonómica del número las explotaciones agrarias dedicadas a la producción de </t>
  </si>
  <si>
    <t>ST(ha)</t>
  </si>
  <si>
    <t>SAU (ha)</t>
  </si>
  <si>
    <t>ST (ha)</t>
  </si>
  <si>
    <t>(ha): Hectáreas</t>
  </si>
  <si>
    <r>
      <t xml:space="preserve">(1) </t>
    </r>
    <r>
      <rPr>
        <sz val="10"/>
        <rFont val="Arial"/>
        <family val="2"/>
      </rPr>
      <t xml:space="preserve">La población objeto de observación de la Encuesta sobre la Estructura de las Explotaciones Agrícolas del I.N.E. es la que tiene una (SAU) </t>
    </r>
  </si>
  <si>
    <t xml:space="preserve">superior  a 1 Ha, o al menos  0,2 Ha de (SAU) ocupadas por cultivos hortícolas y frutales de regadío o de invernadero o una o más unidades </t>
  </si>
  <si>
    <t>ganaderas con un Margen Bruto Total superior o igual a 0,75 (UDE)</t>
  </si>
  <si>
    <t xml:space="preserve">4.3.6.  Distribución autonómica de las explotaciones agrarias </t>
  </si>
  <si>
    <t>4.5.6. Distribución autonómica de las explotaciones agrarias</t>
  </si>
  <si>
    <t>2009 (1)</t>
  </si>
  <si>
    <t>( 1 ) La población objeto de observación del Censo Agrario 2009 es la que tiene una (SAU) de al menos 1 ha o al menos 0,2 ha SAU dedicadas a hortalizas y flores y plantas ornamentales</t>
  </si>
  <si>
    <t>al aire libre o en abrigo bajo o frutales (incluidos cítricos) de regadío o viveros o invernaderos o las explotaciones agrícolas que tengan al menos 0,1 ha SAU dedicadas a hortalizas en invernadero</t>
  </si>
  <si>
    <t>o a flores y plantas ornamentales en invernadero.o al menos 0,5 ha SAU dedicadas a tabaco.o a lúpulo o a algodón</t>
  </si>
  <si>
    <t>.- Las explotaciones agrícolas con una o más Unidades Ganaderas (UG) y con una Producción Estándar Total (PET) igual o superior a 0,75 Unidades de Dimensión Europea (UDE)</t>
  </si>
  <si>
    <t>4.3.1. Distribución autonómica de las explotaciones agrarias según (ST) y (SAU), 2009</t>
  </si>
  <si>
    <t>Fuente: Censo Agrario, 2009. INE.</t>
  </si>
  <si>
    <t>4.3.2. Distribución autonómica de las explotaciones agrarias según grandes grupos de usos  y aprovechamientos de (SAU), 2009</t>
  </si>
  <si>
    <t>Terreno con vegetación espontánea (erial, espartizal y matorral)</t>
  </si>
  <si>
    <t>Otras superficies</t>
  </si>
  <si>
    <t>4.5.1. Distribución autonómica de las explotaciones agrarias según efectivos ganaderos: Bovinos, 2009</t>
  </si>
  <si>
    <t>4.5.2. Distribución autonómica de las explotaciones agrarias según efectivos ganaderos: Ovinos, 2009</t>
  </si>
  <si>
    <t>4.5.3. Distribución autonómica de las explotaciones agrarias según efectivos ganaderos: Caprinos, 2009</t>
  </si>
  <si>
    <t>4.5.4. Distribución autonómica de las explotaciones agrarias según efectivos ganaderos: Porcinos, 2009</t>
  </si>
  <si>
    <t>4.5.5. Distribución autonómica de las explotaciones agrarias según efectivos ganaderos: Equinos, 2009</t>
  </si>
  <si>
    <t xml:space="preserve"> según efectivos ganaderos: Aves (miles), 2009</t>
  </si>
  <si>
    <t>.</t>
  </si>
  <si>
    <t>4.5.8. Distribución autonómica de las explotaciones agrarias según efectivos ganaderos: Colmenas, 2009</t>
  </si>
  <si>
    <t>4.6.1. Distribución autonómica de la Producción Estandar Total (PET) de las explotaciones agrarias por tramos de PET, 2009</t>
  </si>
  <si>
    <t>Producción estándar</t>
  </si>
  <si>
    <t>(miles de euros)</t>
  </si>
  <si>
    <t xml:space="preserve">Estratos de (PET) </t>
  </si>
  <si>
    <t>&lt; 2000 euros</t>
  </si>
  <si>
    <t>2000 a &lt; 8000 euros</t>
  </si>
  <si>
    <t>8000 a &lt; 15000 euros</t>
  </si>
  <si>
    <t>15000 a &lt; 50000 euros</t>
  </si>
  <si>
    <t>50000 a &lt; 100000 euros</t>
  </si>
  <si>
    <t>&gt;= 100000 euros</t>
  </si>
  <si>
    <t>(PET): Producción Estándar Total</t>
  </si>
  <si>
    <t>4.4.  Distribución autonómica de las explotaciones agrarias sin (SAU), 2009</t>
  </si>
  <si>
    <t>según tierras dedicadas a pastos permanentes, 2009</t>
  </si>
  <si>
    <t>(ST): Superficie total.</t>
  </si>
  <si>
    <t xml:space="preserve">4.3.3. Distribución autonómica de las explotaciones agrarias  según sistema </t>
  </si>
  <si>
    <t>de cultivo de tierras labradas y grupo de cultivos: Regadío al aire libre, 2009</t>
  </si>
  <si>
    <t xml:space="preserve">4.3.4. Distribución autonómica de las explotaciones agrarias según sistema </t>
  </si>
  <si>
    <t>de cultivo de tierras labradas y tipo de cultivos: Regadío en invernadero, 2009</t>
  </si>
  <si>
    <t xml:space="preserve">4.3.5. Distribución autonómica de las explotaciones agrarias según sistema </t>
  </si>
  <si>
    <t>de cultivo de tierras labradas y tipo de cultivos: Secano, 2009</t>
  </si>
  <si>
    <t>4.5.7. Distribución autonómica de las explotaciones agrarias</t>
  </si>
  <si>
    <t xml:space="preserve"> según efectivos ganaderos: Conejas madres (miles), 2009</t>
  </si>
  <si>
    <t>4.6.2. Distribución autonómica de las explotaciones agrarias por tramos de Producción Estándar Total (PET), 2009</t>
  </si>
  <si>
    <t xml:space="preserve">explotaciones </t>
  </si>
  <si>
    <t>total de</t>
  </si>
  <si>
    <t/>
  </si>
  <si>
    <t xml:space="preserve"> Cereales, oleaginosas y leguminosas</t>
  </si>
  <si>
    <t>Cultivos agrícolas diversos</t>
  </si>
  <si>
    <t>Horticultura (huerta y flores) en invernadero</t>
  </si>
  <si>
    <t xml:space="preserve"> Horticultura (huerta y flores) al aire libre</t>
  </si>
  <si>
    <t>Horticultura y cultivos diversos</t>
  </si>
  <si>
    <t>Frutales y bayas y cítricos</t>
  </si>
  <si>
    <t xml:space="preserve"> Cultivos leñosos diversos</t>
  </si>
  <si>
    <t xml:space="preserve"> Bovinos de leche</t>
  </si>
  <si>
    <t xml:space="preserve"> Bovinos de carne y cría de bovinos</t>
  </si>
  <si>
    <t>4.6.3. Distribución autonómica de las explotaciones agrarias según (OTE), 2009</t>
  </si>
  <si>
    <t>Bovinos de carne y leche y cría de bovinos</t>
  </si>
  <si>
    <t>Ovinos, caprinos y otros herbívoros</t>
  </si>
  <si>
    <t xml:space="preserve"> Porcinos</t>
  </si>
  <si>
    <t>Aves</t>
  </si>
  <si>
    <t>Granívoros diversos combinados</t>
  </si>
  <si>
    <t xml:space="preserve"> Policultivos</t>
  </si>
  <si>
    <t>Ganadería mixta, predominio herbívoros</t>
  </si>
  <si>
    <t xml:space="preserve"> Ganadería mixta, predominio granívoros</t>
  </si>
  <si>
    <t>Explotaciones no clasificadas</t>
  </si>
  <si>
    <t>4.6.4. Distribución autonómica de las explotaciones agrarias según tipo de trabajo realizado y (UTA), 2009</t>
  </si>
  <si>
    <t>4.7.1. Distribución autonómica de la superficie forestal según  SAU en hectáreas, 2009</t>
  </si>
  <si>
    <t xml:space="preserve">Tramos  de (SAU) </t>
  </si>
  <si>
    <t>4.7.2. Distribución autonómica de las explotaciones forestales según SAU, 2009 (hectáreas)</t>
  </si>
  <si>
    <t>4.7.3. Distribución autonómica de la superficie de las explotaciones forestales según (SAU), 2009 (hectáreas)</t>
  </si>
  <si>
    <t>Galicia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</si>
  <si>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</si>
  <si>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</si>
  <si>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</si>
  <si>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</si>
  <si>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</si>
  <si>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</si>
  <si>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</si>
  <si>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</si>
  <si>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</si>
  <si>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</si>
  <si>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</si>
  <si>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</si>
  <si>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</si>
  <si>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</si>
  <si>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</si>
  <si>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</si>
  <si>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 xml:space="preserve">Número de explotaciones </t>
  </si>
  <si>
    <t>la artesanía como actividad complementaria, 2009</t>
  </si>
  <si>
    <t>-</t>
  </si>
  <si>
    <t>Fuente :Censo Agrario, 2009. INE.</t>
  </si>
  <si>
    <t xml:space="preserve">4.8.3. Distribución autonómica del número las explotaciones agrarias dedicadas </t>
  </si>
  <si>
    <t>como actividad complementaria, 2009</t>
  </si>
  <si>
    <t>a la transformación de productos agrícolas (elaboración de embutidos, queso, vino, ...)</t>
  </si>
  <si>
    <t xml:space="preserve"> como actividad complementaria, 2009</t>
  </si>
  <si>
    <t>turismo, alojamiento y otras actividades recreativas como actividad complementaria, 2009</t>
  </si>
  <si>
    <t>la transformación de la madera (aserrado) como actividad complementaria, 2009</t>
  </si>
  <si>
    <t>Fuente:Censo Agrario, 2009. INE.</t>
  </si>
  <si>
    <t xml:space="preserve">energía renovable para la venta (eólica, biogas, acumuladores solares, ...)  </t>
  </si>
  <si>
    <t xml:space="preserve">dedicadas a la Acuicultura (cría de peces, cangrejos, ranas, ...) </t>
  </si>
  <si>
    <t xml:space="preserve">4.8.5. Distribución autonómica del número las explotaciones agrarias </t>
  </si>
  <si>
    <t xml:space="preserve">4.8.7. Distribución autonómica del número las explotaciones agrarias dedicadas </t>
  </si>
  <si>
    <t xml:space="preserve"> a trabajos agrícolas bajo contrato para otras explotraciones como </t>
  </si>
  <si>
    <t>actividad complementaria, 2009</t>
  </si>
  <si>
    <t xml:space="preserve">4.8.8. Distribución autonómica del número las explotaciones agrarias dedicadas </t>
  </si>
  <si>
    <t xml:space="preserve"> a trabajos no agrícolas bajo contrato como actividad complementaria, 2009</t>
  </si>
  <si>
    <t xml:space="preserve">4.8.9. Distribución autonómica del número las explotaciones agrarias dedicadas </t>
  </si>
  <si>
    <t>selvicultura como actividad complementaria, 2009</t>
  </si>
  <si>
    <t xml:space="preserve">4.8.10. Distribución autonómica del número las explotaciones agrarias dedicadas </t>
  </si>
  <si>
    <t>otras actividades complementarias, 2009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</si>
</sst>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2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.5"/>
      <name val="Arial"/>
      <family val="0"/>
    </font>
    <font>
      <sz val="9.75"/>
      <name val="Arial"/>
      <family val="0"/>
    </font>
    <font>
      <sz val="8.25"/>
      <name val="Arial"/>
      <family val="0"/>
    </font>
    <font>
      <sz val="8.5"/>
      <name val="Arial"/>
      <family val="0"/>
    </font>
    <font>
      <sz val="9.25"/>
      <name val="Arial"/>
      <family val="0"/>
    </font>
    <font>
      <sz val="11.25"/>
      <name val="Arial"/>
      <family val="0"/>
    </font>
    <font>
      <sz val="8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3">
    <xf numFmtId="0" fontId="0" fillId="0" borderId="0" xfId="0" applyAlignment="1">
      <alignment/>
    </xf>
    <xf numFmtId="0" fontId="0" fillId="0" borderId="0" xfId="22" applyFont="1">
      <alignment/>
      <protection/>
    </xf>
    <xf numFmtId="0" fontId="0" fillId="0" borderId="0" xfId="25" applyFont="1">
      <alignment/>
      <protection/>
    </xf>
    <xf numFmtId="0" fontId="0" fillId="0" borderId="0" xfId="23" applyFont="1">
      <alignment/>
      <protection/>
    </xf>
    <xf numFmtId="0" fontId="0" fillId="0" borderId="0" xfId="33" applyFont="1">
      <alignment/>
      <protection/>
    </xf>
    <xf numFmtId="0" fontId="0" fillId="0" borderId="0" xfId="32" applyFont="1">
      <alignment/>
      <protection/>
    </xf>
    <xf numFmtId="0" fontId="0" fillId="0" borderId="0" xfId="31" applyFont="1">
      <alignment/>
      <protection/>
    </xf>
    <xf numFmtId="181" fontId="0" fillId="0" borderId="0" xfId="31" applyNumberFormat="1" applyFont="1" applyProtection="1">
      <alignment/>
      <protection/>
    </xf>
    <xf numFmtId="0" fontId="0" fillId="0" borderId="0" xfId="30" applyFont="1">
      <alignment/>
      <protection/>
    </xf>
    <xf numFmtId="181" fontId="0" fillId="0" borderId="0" xfId="30" applyNumberFormat="1" applyFont="1" applyProtection="1">
      <alignment/>
      <protection/>
    </xf>
    <xf numFmtId="0" fontId="0" fillId="0" borderId="0" xfId="29" applyFont="1">
      <alignment/>
      <protection/>
    </xf>
    <xf numFmtId="181" fontId="0" fillId="0" borderId="0" xfId="29" applyNumberFormat="1" applyFont="1" applyProtection="1">
      <alignment/>
      <protection/>
    </xf>
    <xf numFmtId="0" fontId="0" fillId="0" borderId="0" xfId="28" applyFont="1" applyProtection="1">
      <alignment/>
      <protection/>
    </xf>
    <xf numFmtId="181" fontId="0" fillId="0" borderId="0" xfId="28" applyNumberFormat="1" applyFont="1" applyProtection="1">
      <alignment/>
      <protection/>
    </xf>
    <xf numFmtId="0" fontId="0" fillId="0" borderId="0" xfId="27" applyFont="1" applyProtection="1">
      <alignment/>
      <protection/>
    </xf>
    <xf numFmtId="0" fontId="0" fillId="0" borderId="0" xfId="27" applyFont="1">
      <alignment/>
      <protection/>
    </xf>
    <xf numFmtId="181" fontId="0" fillId="0" borderId="0" xfId="27" applyNumberFormat="1" applyFont="1" applyProtection="1">
      <alignment/>
      <protection/>
    </xf>
    <xf numFmtId="0" fontId="0" fillId="0" borderId="0" xfId="26" applyFont="1">
      <alignment/>
      <protection/>
    </xf>
    <xf numFmtId="0" fontId="2" fillId="0" borderId="0" xfId="26" applyFont="1" applyAlignment="1">
      <alignment horizontal="center"/>
      <protection/>
    </xf>
    <xf numFmtId="181" fontId="0" fillId="0" borderId="0" xfId="26" applyNumberFormat="1" applyFont="1" applyAlignment="1" applyProtection="1">
      <alignment horizontal="center"/>
      <protection/>
    </xf>
    <xf numFmtId="0" fontId="3" fillId="0" borderId="0" xfId="26" applyFont="1" applyAlignment="1">
      <alignment horizontal="center"/>
      <protection/>
    </xf>
    <xf numFmtId="181" fontId="0" fillId="0" borderId="0" xfId="0" applyNumberFormat="1" applyAlignment="1">
      <alignment/>
    </xf>
    <xf numFmtId="0" fontId="4" fillId="0" borderId="0" xfId="33" applyFont="1" applyAlignment="1">
      <alignment horizontal="left"/>
      <protection/>
    </xf>
    <xf numFmtId="0" fontId="0" fillId="0" borderId="0" xfId="29" applyFont="1" applyBorder="1">
      <alignment/>
      <protection/>
    </xf>
    <xf numFmtId="3" fontId="0" fillId="0" borderId="0" xfId="0" applyNumberFormat="1" applyAlignment="1">
      <alignment wrapText="1"/>
    </xf>
    <xf numFmtId="0" fontId="2" fillId="0" borderId="0" xfId="26" applyFont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26" applyFont="1" applyFill="1" applyAlignment="1">
      <alignment horizontal="center"/>
      <protection/>
    </xf>
    <xf numFmtId="0" fontId="0" fillId="0" borderId="0" xfId="30" applyFont="1" applyFill="1">
      <alignment/>
      <protection/>
    </xf>
    <xf numFmtId="181" fontId="0" fillId="0" borderId="0" xfId="30" applyNumberFormat="1" applyFont="1" applyFill="1" applyProtection="1">
      <alignment/>
      <protection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26" applyFont="1" applyFill="1">
      <alignment/>
      <protection/>
    </xf>
    <xf numFmtId="0" fontId="0" fillId="0" borderId="0" xfId="31" applyFont="1" applyFill="1">
      <alignment/>
      <protection/>
    </xf>
    <xf numFmtId="0" fontId="0" fillId="0" borderId="0" xfId="32" applyFont="1" applyFill="1">
      <alignment/>
      <protection/>
    </xf>
    <xf numFmtId="0" fontId="0" fillId="0" borderId="0" xfId="33" applyFont="1" applyFill="1">
      <alignment/>
      <protection/>
    </xf>
    <xf numFmtId="3" fontId="0" fillId="0" borderId="0" xfId="26" applyNumberFormat="1" applyFont="1">
      <alignment/>
      <protection/>
    </xf>
    <xf numFmtId="3" fontId="2" fillId="0" borderId="0" xfId="0" applyNumberFormat="1" applyFont="1" applyAlignment="1">
      <alignment horizontal="center" vertical="center" wrapText="1"/>
    </xf>
    <xf numFmtId="3" fontId="0" fillId="0" borderId="0" xfId="30" applyNumberFormat="1" applyFont="1">
      <alignment/>
      <protection/>
    </xf>
    <xf numFmtId="181" fontId="0" fillId="0" borderId="0" xfId="32" applyNumberFormat="1" applyFont="1" applyFill="1">
      <alignment/>
      <protection/>
    </xf>
    <xf numFmtId="181" fontId="0" fillId="0" borderId="0" xfId="26" applyNumberFormat="1" applyFont="1">
      <alignment/>
      <protection/>
    </xf>
    <xf numFmtId="0" fontId="0" fillId="0" borderId="0" xfId="25" applyFont="1" applyBorder="1">
      <alignment/>
      <protection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7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3" fontId="0" fillId="0" borderId="0" xfId="31" applyNumberFormat="1" applyFont="1">
      <alignment/>
      <protection/>
    </xf>
    <xf numFmtId="0" fontId="13" fillId="0" borderId="0" xfId="26" applyFont="1" applyAlignment="1">
      <alignment horizontal="center"/>
      <protection/>
    </xf>
    <xf numFmtId="181" fontId="12" fillId="0" borderId="0" xfId="29" applyNumberFormat="1" applyFont="1" applyProtection="1">
      <alignment/>
      <protection/>
    </xf>
    <xf numFmtId="0" fontId="12" fillId="0" borderId="0" xfId="29" applyFont="1">
      <alignment/>
      <protection/>
    </xf>
    <xf numFmtId="0" fontId="0" fillId="2" borderId="0" xfId="22" applyFont="1" applyFill="1">
      <alignment/>
      <protection/>
    </xf>
    <xf numFmtId="0" fontId="0" fillId="2" borderId="0" xfId="22" applyFont="1" applyFill="1" applyProtection="1">
      <alignment/>
      <protection/>
    </xf>
    <xf numFmtId="0" fontId="5" fillId="2" borderId="0" xfId="22" applyFont="1" applyFill="1">
      <alignment/>
      <protection/>
    </xf>
    <xf numFmtId="183" fontId="0" fillId="2" borderId="0" xfId="22" applyNumberFormat="1" applyFont="1" applyFill="1">
      <alignment/>
      <protection/>
    </xf>
    <xf numFmtId="3" fontId="0" fillId="2" borderId="0" xfId="22" applyNumberFormat="1" applyFont="1" applyFill="1">
      <alignment/>
      <protection/>
    </xf>
    <xf numFmtId="0" fontId="3" fillId="2" borderId="0" xfId="26" applyFont="1" applyFill="1" applyBorder="1" applyAlignment="1">
      <alignment horizontal="center"/>
      <protection/>
    </xf>
    <xf numFmtId="0" fontId="0" fillId="2" borderId="0" xfId="24" applyFont="1" applyFill="1">
      <alignment/>
      <protection/>
    </xf>
    <xf numFmtId="0" fontId="3" fillId="2" borderId="0" xfId="26" applyFont="1" applyFill="1" applyAlignment="1">
      <alignment horizontal="center"/>
      <protection/>
    </xf>
    <xf numFmtId="0" fontId="2" fillId="2" borderId="0" xfId="24" applyFont="1" applyFill="1" applyAlignment="1">
      <alignment horizontal="center"/>
      <protection/>
    </xf>
    <xf numFmtId="0" fontId="0" fillId="2" borderId="0" xfId="24" applyFont="1" applyFill="1" applyBorder="1">
      <alignment/>
      <protection/>
    </xf>
    <xf numFmtId="3" fontId="0" fillId="2" borderId="0" xfId="24" applyNumberFormat="1" applyFont="1" applyFill="1">
      <alignment/>
      <protection/>
    </xf>
    <xf numFmtId="0" fontId="0" fillId="2" borderId="0" xfId="26" applyFont="1" applyFill="1">
      <alignment/>
      <protection/>
    </xf>
    <xf numFmtId="0" fontId="0" fillId="2" borderId="0" xfId="23" applyFont="1" applyFill="1">
      <alignment/>
      <protection/>
    </xf>
    <xf numFmtId="0" fontId="0" fillId="2" borderId="0" xfId="22" applyFont="1" applyFill="1" applyBorder="1" applyProtection="1">
      <alignment/>
      <protection/>
    </xf>
    <xf numFmtId="0" fontId="0" fillId="2" borderId="0" xfId="22" applyFont="1" applyFill="1" applyBorder="1">
      <alignment/>
      <protection/>
    </xf>
    <xf numFmtId="3" fontId="11" fillId="2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181" fontId="2" fillId="0" borderId="0" xfId="28" applyNumberFormat="1" applyFont="1" applyBorder="1" applyProtection="1">
      <alignment/>
      <protection/>
    </xf>
    <xf numFmtId="3" fontId="2" fillId="0" borderId="0" xfId="29" applyNumberFormat="1" applyFont="1">
      <alignment/>
      <protection/>
    </xf>
    <xf numFmtId="3" fontId="15" fillId="2" borderId="0" xfId="0" applyNumberFormat="1" applyFont="1" applyFill="1" applyAlignment="1">
      <alignment horizontal="right"/>
    </xf>
    <xf numFmtId="0" fontId="2" fillId="0" borderId="0" xfId="29" applyFont="1">
      <alignment/>
      <protection/>
    </xf>
    <xf numFmtId="181" fontId="0" fillId="0" borderId="0" xfId="31" applyNumberFormat="1" applyFont="1">
      <alignment/>
      <protection/>
    </xf>
    <xf numFmtId="0" fontId="0" fillId="0" borderId="0" xfId="0" applyAlignment="1">
      <alignment horizontal="center"/>
    </xf>
    <xf numFmtId="0" fontId="0" fillId="0" borderId="0" xfId="25" applyFont="1" applyFill="1" applyBorder="1">
      <alignment/>
      <protection/>
    </xf>
    <xf numFmtId="181" fontId="0" fillId="0" borderId="0" xfId="25" applyNumberFormat="1" applyFont="1">
      <alignment/>
      <protection/>
    </xf>
    <xf numFmtId="0" fontId="0" fillId="2" borderId="2" xfId="22" applyFont="1" applyFill="1" applyBorder="1">
      <alignment/>
      <protection/>
    </xf>
    <xf numFmtId="0" fontId="0" fillId="2" borderId="3" xfId="22" applyFont="1" applyFill="1" applyBorder="1" applyProtection="1">
      <alignment/>
      <protection/>
    </xf>
    <xf numFmtId="0" fontId="0" fillId="2" borderId="4" xfId="22" applyFont="1" applyFill="1" applyBorder="1" applyAlignment="1" applyProtection="1">
      <alignment horizontal="center"/>
      <protection/>
    </xf>
    <xf numFmtId="193" fontId="0" fillId="2" borderId="4" xfId="0" applyNumberFormat="1" applyFont="1" applyFill="1" applyBorder="1" applyAlignment="1" applyProtection="1">
      <alignment horizontal="right"/>
      <protection/>
    </xf>
    <xf numFmtId="193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22" applyFont="1" applyFill="1" applyBorder="1" applyProtection="1">
      <alignment/>
      <protection/>
    </xf>
    <xf numFmtId="0" fontId="0" fillId="2" borderId="7" xfId="22" applyFont="1" applyFill="1" applyBorder="1" applyAlignment="1" applyProtection="1">
      <alignment horizontal="center"/>
      <protection/>
    </xf>
    <xf numFmtId="193" fontId="0" fillId="2" borderId="7" xfId="0" applyNumberFormat="1" applyFont="1" applyFill="1" applyBorder="1" applyAlignment="1" applyProtection="1">
      <alignment horizontal="right"/>
      <protection/>
    </xf>
    <xf numFmtId="193" fontId="0" fillId="2" borderId="8" xfId="0" applyNumberFormat="1" applyFont="1" applyFill="1" applyBorder="1" applyAlignment="1" applyProtection="1">
      <alignment horizontal="right"/>
      <protection/>
    </xf>
    <xf numFmtId="0" fontId="0" fillId="2" borderId="7" xfId="22" applyFont="1" applyFill="1" applyBorder="1" applyProtection="1">
      <alignment/>
      <protection/>
    </xf>
    <xf numFmtId="0" fontId="0" fillId="2" borderId="6" xfId="22" applyFont="1" applyFill="1" applyBorder="1" applyAlignment="1" applyProtection="1">
      <alignment/>
      <protection/>
    </xf>
    <xf numFmtId="0" fontId="0" fillId="2" borderId="9" xfId="22" applyFont="1" applyFill="1" applyBorder="1" applyProtection="1">
      <alignment/>
      <protection/>
    </xf>
    <xf numFmtId="0" fontId="0" fillId="2" borderId="10" xfId="22" applyFont="1" applyFill="1" applyBorder="1" applyAlignment="1" applyProtection="1">
      <alignment horizontal="center"/>
      <protection/>
    </xf>
    <xf numFmtId="193" fontId="0" fillId="2" borderId="10" xfId="0" applyNumberFormat="1" applyFont="1" applyFill="1" applyBorder="1" applyAlignment="1" applyProtection="1">
      <alignment horizontal="right"/>
      <protection/>
    </xf>
    <xf numFmtId="193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 applyProtection="1">
      <alignment/>
      <protection/>
    </xf>
    <xf numFmtId="0" fontId="0" fillId="2" borderId="12" xfId="22" applyFont="1" applyFill="1" applyBorder="1">
      <alignment/>
      <protection/>
    </xf>
    <xf numFmtId="0" fontId="0" fillId="3" borderId="13" xfId="22" applyNumberFormat="1" applyFont="1" applyFill="1" applyBorder="1" applyAlignment="1" applyProtection="1">
      <alignment horizontal="center"/>
      <protection/>
    </xf>
    <xf numFmtId="0" fontId="0" fillId="3" borderId="14" xfId="22" applyFont="1" applyFill="1" applyBorder="1" applyAlignment="1" applyProtection="1">
      <alignment horizontal="center"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left" indent="1"/>
      <protection/>
    </xf>
    <xf numFmtId="0" fontId="0" fillId="2" borderId="7" xfId="22" applyFont="1" applyFill="1" applyBorder="1" applyAlignment="1">
      <alignment horizontal="center"/>
      <protection/>
    </xf>
    <xf numFmtId="0" fontId="0" fillId="2" borderId="6" xfId="22" applyFont="1" applyFill="1" applyBorder="1">
      <alignment/>
      <protection/>
    </xf>
    <xf numFmtId="0" fontId="0" fillId="2" borderId="6" xfId="22" applyFont="1" applyFill="1" applyBorder="1" applyAlignment="1">
      <alignment/>
      <protection/>
    </xf>
    <xf numFmtId="0" fontId="0" fillId="2" borderId="6" xfId="22" applyFont="1" applyFill="1" applyBorder="1" applyAlignment="1">
      <alignment horizontal="left"/>
      <protection/>
    </xf>
    <xf numFmtId="0" fontId="0" fillId="2" borderId="0" xfId="22" applyFont="1" applyFill="1" applyBorder="1" applyAlignment="1">
      <alignment horizontal="left"/>
      <protection/>
    </xf>
    <xf numFmtId="0" fontId="0" fillId="2" borderId="9" xfId="22" applyFont="1" applyFill="1" applyBorder="1" applyAlignment="1">
      <alignment horizontal="left"/>
      <protection/>
    </xf>
    <xf numFmtId="0" fontId="0" fillId="2" borderId="10" xfId="22" applyFont="1" applyFill="1" applyBorder="1" applyAlignment="1">
      <alignment horizontal="center"/>
      <protection/>
    </xf>
    <xf numFmtId="0" fontId="0" fillId="3" borderId="13" xfId="22" applyFont="1" applyFill="1" applyBorder="1" applyAlignment="1">
      <alignment horizontal="center"/>
      <protection/>
    </xf>
    <xf numFmtId="0" fontId="0" fillId="3" borderId="14" xfId="22" applyFont="1" applyFill="1" applyBorder="1" applyAlignment="1">
      <alignment horizontal="center"/>
      <protection/>
    </xf>
    <xf numFmtId="0" fontId="0" fillId="0" borderId="2" xfId="26" applyFont="1" applyBorder="1">
      <alignment/>
      <protection/>
    </xf>
    <xf numFmtId="0" fontId="0" fillId="0" borderId="3" xfId="26" applyFont="1" applyBorder="1">
      <alignment/>
      <protection/>
    </xf>
    <xf numFmtId="191" fontId="0" fillId="2" borderId="4" xfId="0" applyNumberFormat="1" applyFont="1" applyFill="1" applyBorder="1" applyAlignment="1" applyProtection="1">
      <alignment horizontal="right"/>
      <protection/>
    </xf>
    <xf numFmtId="191" fontId="0" fillId="2" borderId="5" xfId="0" applyNumberFormat="1" applyFont="1" applyFill="1" applyBorder="1" applyAlignment="1" applyProtection="1">
      <alignment horizontal="right"/>
      <protection/>
    </xf>
    <xf numFmtId="0" fontId="0" fillId="0" borderId="6" xfId="26" applyFont="1" applyBorder="1">
      <alignment/>
      <protection/>
    </xf>
    <xf numFmtId="191" fontId="0" fillId="2" borderId="7" xfId="0" applyNumberFormat="1" applyFont="1" applyFill="1" applyBorder="1" applyAlignment="1" applyProtection="1">
      <alignment horizontal="right"/>
      <protection/>
    </xf>
    <xf numFmtId="191" fontId="0" fillId="2" borderId="8" xfId="0" applyNumberFormat="1" applyFont="1" applyFill="1" applyBorder="1" applyAlignment="1" applyProtection="1">
      <alignment horizontal="right"/>
      <protection/>
    </xf>
    <xf numFmtId="0" fontId="0" fillId="0" borderId="6" xfId="0" applyBorder="1" applyAlignment="1">
      <alignment/>
    </xf>
    <xf numFmtId="0" fontId="0" fillId="0" borderId="12" xfId="26" applyFont="1" applyBorder="1">
      <alignment/>
      <protection/>
    </xf>
    <xf numFmtId="0" fontId="0" fillId="3" borderId="3" xfId="26" applyFont="1" applyFill="1" applyBorder="1">
      <alignment/>
      <protection/>
    </xf>
    <xf numFmtId="0" fontId="0" fillId="3" borderId="4" xfId="26" applyFont="1" applyFill="1" applyBorder="1" applyAlignment="1">
      <alignment horizontal="center"/>
      <protection/>
    </xf>
    <xf numFmtId="0" fontId="0" fillId="3" borderId="5" xfId="26" applyFont="1" applyFill="1" applyBorder="1" applyAlignment="1">
      <alignment horizontal="center"/>
      <protection/>
    </xf>
    <xf numFmtId="0" fontId="0" fillId="3" borderId="6" xfId="26" applyFont="1" applyFill="1" applyBorder="1" applyAlignment="1">
      <alignment horizontal="center"/>
      <protection/>
    </xf>
    <xf numFmtId="0" fontId="0" fillId="3" borderId="7" xfId="26" applyFont="1" applyFill="1" applyBorder="1" applyAlignment="1">
      <alignment horizontal="center"/>
      <protection/>
    </xf>
    <xf numFmtId="0" fontId="0" fillId="3" borderId="8" xfId="26" applyFont="1" applyFill="1" applyBorder="1" applyAlignment="1">
      <alignment horizontal="center"/>
      <protection/>
    </xf>
    <xf numFmtId="0" fontId="0" fillId="3" borderId="9" xfId="26" applyFont="1" applyFill="1" applyBorder="1" applyAlignment="1">
      <alignment horizontal="center"/>
      <protection/>
    </xf>
    <xf numFmtId="0" fontId="0" fillId="3" borderId="10" xfId="26" applyFont="1" applyFill="1" applyBorder="1" applyAlignment="1">
      <alignment horizontal="center"/>
      <protection/>
    </xf>
    <xf numFmtId="0" fontId="0" fillId="3" borderId="13" xfId="26" applyFont="1" applyFill="1" applyBorder="1" applyAlignment="1">
      <alignment horizontal="center"/>
      <protection/>
    </xf>
    <xf numFmtId="0" fontId="0" fillId="3" borderId="11" xfId="26" applyFont="1" applyFill="1" applyBorder="1" applyAlignment="1">
      <alignment horizontal="center"/>
      <protection/>
    </xf>
    <xf numFmtId="0" fontId="0" fillId="0" borderId="2" xfId="26" applyFont="1" applyBorder="1" applyAlignment="1">
      <alignment horizontal="fill"/>
      <protection/>
    </xf>
    <xf numFmtId="0" fontId="0" fillId="3" borderId="15" xfId="26" applyFont="1" applyFill="1" applyBorder="1" applyAlignment="1">
      <alignment horizontal="center"/>
      <protection/>
    </xf>
    <xf numFmtId="0" fontId="0" fillId="3" borderId="9" xfId="26" applyFont="1" applyFill="1" applyBorder="1">
      <alignment/>
      <protection/>
    </xf>
    <xf numFmtId="0" fontId="0" fillId="3" borderId="10" xfId="27" applyFont="1" applyFill="1" applyBorder="1" applyAlignment="1" applyProtection="1">
      <alignment horizontal="center"/>
      <protection/>
    </xf>
    <xf numFmtId="0" fontId="0" fillId="0" borderId="2" xfId="27" applyFont="1" applyBorder="1">
      <alignment/>
      <protection/>
    </xf>
    <xf numFmtId="0" fontId="0" fillId="0" borderId="3" xfId="27" applyFont="1" applyBorder="1" applyProtection="1">
      <alignment/>
      <protection/>
    </xf>
    <xf numFmtId="0" fontId="0" fillId="0" borderId="6" xfId="27" applyFont="1" applyBorder="1" applyProtection="1">
      <alignment/>
      <protection/>
    </xf>
    <xf numFmtId="0" fontId="0" fillId="0" borderId="12" xfId="27" applyFont="1" applyBorder="1">
      <alignment/>
      <protection/>
    </xf>
    <xf numFmtId="3" fontId="7" fillId="2" borderId="12" xfId="0" applyNumberFormat="1" applyFont="1" applyFill="1" applyBorder="1" applyAlignment="1">
      <alignment horizontal="right"/>
    </xf>
    <xf numFmtId="0" fontId="2" fillId="0" borderId="2" xfId="27" applyFont="1" applyBorder="1" applyAlignment="1" applyProtection="1">
      <alignment horizontal="center"/>
      <protection/>
    </xf>
    <xf numFmtId="0" fontId="0" fillId="3" borderId="3" xfId="27" applyFont="1" applyFill="1" applyBorder="1" applyProtection="1">
      <alignment/>
      <protection/>
    </xf>
    <xf numFmtId="0" fontId="0" fillId="3" borderId="6" xfId="27" applyFont="1" applyFill="1" applyBorder="1" applyAlignment="1" applyProtection="1">
      <alignment horizontal="center"/>
      <protection/>
    </xf>
    <xf numFmtId="0" fontId="0" fillId="3" borderId="16" xfId="27" applyFont="1" applyFill="1" applyBorder="1" applyAlignment="1" applyProtection="1">
      <alignment horizontal="center"/>
      <protection/>
    </xf>
    <xf numFmtId="0" fontId="0" fillId="3" borderId="9" xfId="27" applyFont="1" applyFill="1" applyBorder="1" applyProtection="1">
      <alignment/>
      <protection/>
    </xf>
    <xf numFmtId="0" fontId="0" fillId="3" borderId="13" xfId="27" applyFont="1" applyFill="1" applyBorder="1" applyAlignment="1" applyProtection="1">
      <alignment horizontal="center"/>
      <protection/>
    </xf>
    <xf numFmtId="0" fontId="0" fillId="3" borderId="14" xfId="27" applyFont="1" applyFill="1" applyBorder="1" applyAlignment="1" applyProtection="1">
      <alignment horizontal="center"/>
      <protection/>
    </xf>
    <xf numFmtId="0" fontId="0" fillId="0" borderId="3" xfId="28" applyFont="1" applyBorder="1" applyProtection="1">
      <alignment/>
      <protection/>
    </xf>
    <xf numFmtId="0" fontId="0" fillId="0" borderId="6" xfId="28" applyFont="1" applyBorder="1" applyProtection="1">
      <alignment/>
      <protection/>
    </xf>
    <xf numFmtId="0" fontId="0" fillId="3" borderId="3" xfId="28" applyFont="1" applyFill="1" applyBorder="1" applyProtection="1">
      <alignment/>
      <protection/>
    </xf>
    <xf numFmtId="0" fontId="0" fillId="3" borderId="6" xfId="28" applyFont="1" applyFill="1" applyBorder="1" applyAlignment="1" applyProtection="1">
      <alignment horizontal="center"/>
      <protection/>
    </xf>
    <xf numFmtId="0" fontId="0" fillId="3" borderId="16" xfId="29" applyFont="1" applyFill="1" applyBorder="1" applyAlignment="1">
      <alignment horizontal="center"/>
      <protection/>
    </xf>
    <xf numFmtId="0" fontId="0" fillId="3" borderId="9" xfId="28" applyFont="1" applyFill="1" applyBorder="1" applyProtection="1">
      <alignment/>
      <protection/>
    </xf>
    <xf numFmtId="0" fontId="0" fillId="3" borderId="10" xfId="27" applyFont="1" applyFill="1" applyBorder="1" applyAlignment="1" applyProtection="1">
      <alignment horizontal="center" vertical="center" wrapText="1"/>
      <protection/>
    </xf>
    <xf numFmtId="0" fontId="0" fillId="0" borderId="2" xfId="28" applyFont="1" applyBorder="1" applyProtection="1">
      <alignment/>
      <protection/>
    </xf>
    <xf numFmtId="181" fontId="0" fillId="0" borderId="2" xfId="28" applyNumberFormat="1" applyFont="1" applyBorder="1" applyProtection="1">
      <alignment/>
      <protection/>
    </xf>
    <xf numFmtId="0" fontId="0" fillId="0" borderId="12" xfId="28" applyFont="1" applyBorder="1" applyProtection="1">
      <alignment/>
      <protection/>
    </xf>
    <xf numFmtId="0" fontId="0" fillId="3" borderId="16" xfId="29" applyFont="1" applyFill="1" applyBorder="1" applyAlignment="1">
      <alignment horizontal="center" vertical="center" wrapText="1"/>
      <protection/>
    </xf>
    <xf numFmtId="0" fontId="0" fillId="0" borderId="3" xfId="29" applyFont="1" applyBorder="1">
      <alignment/>
      <protection/>
    </xf>
    <xf numFmtId="0" fontId="0" fillId="0" borderId="6" xfId="29" applyFont="1" applyBorder="1">
      <alignment/>
      <protection/>
    </xf>
    <xf numFmtId="0" fontId="0" fillId="0" borderId="2" xfId="29" applyFont="1" applyBorder="1">
      <alignment/>
      <protection/>
    </xf>
    <xf numFmtId="0" fontId="0" fillId="3" borderId="6" xfId="29" applyFont="1" applyFill="1" applyBorder="1" applyAlignment="1">
      <alignment horizontal="center"/>
      <protection/>
    </xf>
    <xf numFmtId="0" fontId="0" fillId="3" borderId="9" xfId="29" applyFont="1" applyFill="1" applyBorder="1">
      <alignment/>
      <protection/>
    </xf>
    <xf numFmtId="0" fontId="0" fillId="0" borderId="2" xfId="30" applyFont="1" applyFill="1" applyBorder="1">
      <alignment/>
      <protection/>
    </xf>
    <xf numFmtId="181" fontId="0" fillId="0" borderId="2" xfId="30" applyNumberFormat="1" applyFont="1" applyFill="1" applyBorder="1" applyProtection="1">
      <alignment/>
      <protection/>
    </xf>
    <xf numFmtId="0" fontId="0" fillId="0" borderId="3" xfId="30" applyFont="1" applyFill="1" applyBorder="1">
      <alignment/>
      <protection/>
    </xf>
    <xf numFmtId="0" fontId="0" fillId="0" borderId="6" xfId="30" applyFont="1" applyFill="1" applyBorder="1">
      <alignment/>
      <protection/>
    </xf>
    <xf numFmtId="0" fontId="0" fillId="3" borderId="3" xfId="30" applyFont="1" applyFill="1" applyBorder="1">
      <alignment/>
      <protection/>
    </xf>
    <xf numFmtId="0" fontId="0" fillId="3" borderId="0" xfId="30" applyFont="1" applyFill="1" applyBorder="1" applyAlignment="1">
      <alignment horizontal="center"/>
      <protection/>
    </xf>
    <xf numFmtId="0" fontId="0" fillId="3" borderId="9" xfId="30" applyFont="1" applyFill="1" applyBorder="1">
      <alignment/>
      <protection/>
    </xf>
    <xf numFmtId="0" fontId="0" fillId="0" borderId="2" xfId="31" applyFont="1" applyFill="1" applyBorder="1">
      <alignment/>
      <protection/>
    </xf>
    <xf numFmtId="0" fontId="0" fillId="0" borderId="3" xfId="31" applyFont="1" applyFill="1" applyBorder="1">
      <alignment/>
      <protection/>
    </xf>
    <xf numFmtId="0" fontId="0" fillId="0" borderId="6" xfId="31" applyFont="1" applyFill="1" applyBorder="1">
      <alignment/>
      <protection/>
    </xf>
    <xf numFmtId="0" fontId="0" fillId="0" borderId="2" xfId="32" applyFont="1" applyFill="1" applyBorder="1">
      <alignment/>
      <protection/>
    </xf>
    <xf numFmtId="0" fontId="0" fillId="0" borderId="3" xfId="32" applyFont="1" applyFill="1" applyBorder="1">
      <alignment/>
      <protection/>
    </xf>
    <xf numFmtId="0" fontId="0" fillId="0" borderId="6" xfId="32" applyFont="1" applyFill="1" applyBorder="1">
      <alignment/>
      <protection/>
    </xf>
    <xf numFmtId="0" fontId="0" fillId="0" borderId="3" xfId="33" applyFont="1" applyFill="1" applyBorder="1">
      <alignment/>
      <protection/>
    </xf>
    <xf numFmtId="0" fontId="0" fillId="0" borderId="6" xfId="33" applyFont="1" applyFill="1" applyBorder="1">
      <alignment/>
      <protection/>
    </xf>
    <xf numFmtId="0" fontId="2" fillId="0" borderId="2" xfId="33" applyFont="1" applyBorder="1" applyAlignment="1">
      <alignment horizontal="center"/>
      <protection/>
    </xf>
    <xf numFmtId="0" fontId="0" fillId="0" borderId="2" xfId="33" applyFont="1" applyBorder="1">
      <alignment/>
      <protection/>
    </xf>
    <xf numFmtId="0" fontId="0" fillId="0" borderId="3" xfId="33" applyFont="1" applyBorder="1">
      <alignment/>
      <protection/>
    </xf>
    <xf numFmtId="0" fontId="0" fillId="0" borderId="6" xfId="33" applyFont="1" applyBorder="1">
      <alignment/>
      <protection/>
    </xf>
    <xf numFmtId="0" fontId="2" fillId="0" borderId="2" xfId="23" applyFont="1" applyBorder="1" applyAlignment="1">
      <alignment horizontal="center"/>
      <protection/>
    </xf>
    <xf numFmtId="0" fontId="0" fillId="0" borderId="3" xfId="23" applyFont="1" applyBorder="1">
      <alignment/>
      <protection/>
    </xf>
    <xf numFmtId="0" fontId="0" fillId="0" borderId="6" xfId="23" applyFont="1" applyBorder="1">
      <alignment/>
      <protection/>
    </xf>
    <xf numFmtId="0" fontId="0" fillId="3" borderId="3" xfId="23" applyFont="1" applyFill="1" applyBorder="1">
      <alignment/>
      <protection/>
    </xf>
    <xf numFmtId="0" fontId="0" fillId="3" borderId="4" xfId="23" applyFont="1" applyFill="1" applyBorder="1" applyAlignment="1">
      <alignment horizontal="center"/>
      <protection/>
    </xf>
    <xf numFmtId="0" fontId="0" fillId="3" borderId="6" xfId="23" applyFont="1" applyFill="1" applyBorder="1" applyAlignment="1">
      <alignment horizontal="center"/>
      <protection/>
    </xf>
    <xf numFmtId="0" fontId="0" fillId="3" borderId="8" xfId="23" applyFont="1" applyFill="1" applyBorder="1" applyAlignment="1">
      <alignment horizontal="center"/>
      <protection/>
    </xf>
    <xf numFmtId="0" fontId="0" fillId="3" borderId="9" xfId="23" applyFont="1" applyFill="1" applyBorder="1">
      <alignment/>
      <protection/>
    </xf>
    <xf numFmtId="0" fontId="0" fillId="3" borderId="10" xfId="23" applyFont="1" applyFill="1" applyBorder="1" applyAlignment="1">
      <alignment horizontal="center"/>
      <protection/>
    </xf>
    <xf numFmtId="181" fontId="0" fillId="0" borderId="6" xfId="23" applyNumberFormat="1" applyFont="1" applyBorder="1" applyProtection="1">
      <alignment/>
      <protection/>
    </xf>
    <xf numFmtId="191" fontId="2" fillId="2" borderId="7" xfId="0" applyNumberFormat="1" applyFont="1" applyFill="1" applyBorder="1" applyAlignment="1" applyProtection="1">
      <alignment horizontal="right"/>
      <protection/>
    </xf>
    <xf numFmtId="191" fontId="2" fillId="2" borderId="8" xfId="0" applyNumberFormat="1" applyFont="1" applyFill="1" applyBorder="1" applyAlignment="1" applyProtection="1">
      <alignment horizontal="right"/>
      <protection/>
    </xf>
    <xf numFmtId="0" fontId="2" fillId="2" borderId="2" xfId="24" applyFont="1" applyFill="1" applyBorder="1" applyAlignment="1">
      <alignment horizontal="center"/>
      <protection/>
    </xf>
    <xf numFmtId="0" fontId="0" fillId="2" borderId="3" xfId="24" applyFont="1" applyFill="1" applyBorder="1">
      <alignment/>
      <protection/>
    </xf>
    <xf numFmtId="0" fontId="0" fillId="2" borderId="6" xfId="24" applyFont="1" applyFill="1" applyBorder="1">
      <alignment/>
      <protection/>
    </xf>
    <xf numFmtId="0" fontId="0" fillId="2" borderId="12" xfId="24" applyFont="1" applyFill="1" applyBorder="1">
      <alignment/>
      <protection/>
    </xf>
    <xf numFmtId="0" fontId="0" fillId="3" borderId="11" xfId="24" applyFont="1" applyFill="1" applyBorder="1" applyAlignment="1" quotePrefix="1">
      <alignment horizontal="center"/>
      <protection/>
    </xf>
    <xf numFmtId="0" fontId="0" fillId="0" borderId="2" xfId="25" applyFont="1" applyBorder="1">
      <alignment/>
      <protection/>
    </xf>
    <xf numFmtId="0" fontId="0" fillId="0" borderId="3" xfId="25" applyFont="1" applyBorder="1">
      <alignment/>
      <protection/>
    </xf>
    <xf numFmtId="0" fontId="0" fillId="0" borderId="6" xfId="25" applyFont="1" applyBorder="1">
      <alignment/>
      <protection/>
    </xf>
    <xf numFmtId="0" fontId="0" fillId="3" borderId="3" xfId="25" applyFont="1" applyFill="1" applyBorder="1">
      <alignment/>
      <protection/>
    </xf>
    <xf numFmtId="0" fontId="0" fillId="3" borderId="0" xfId="25" applyFont="1" applyFill="1" applyBorder="1" applyAlignment="1">
      <alignment horizontal="center"/>
      <protection/>
    </xf>
    <xf numFmtId="0" fontId="0" fillId="3" borderId="9" xfId="25" applyFont="1" applyFill="1" applyBorder="1">
      <alignment/>
      <protection/>
    </xf>
    <xf numFmtId="0" fontId="0" fillId="3" borderId="13" xfId="25" applyFont="1" applyFill="1" applyBorder="1" applyAlignment="1">
      <alignment horizontal="center"/>
      <protection/>
    </xf>
    <xf numFmtId="0" fontId="0" fillId="3" borderId="14" xfId="25" applyFont="1" applyFill="1" applyBorder="1" applyAlignment="1">
      <alignment horizontal="center"/>
      <protection/>
    </xf>
    <xf numFmtId="0" fontId="0" fillId="3" borderId="13" xfId="23" applyFont="1" applyFill="1" applyBorder="1" applyAlignment="1">
      <alignment horizontal="center"/>
      <protection/>
    </xf>
    <xf numFmtId="0" fontId="0" fillId="3" borderId="14" xfId="23" applyFont="1" applyFill="1" applyBorder="1" applyAlignment="1">
      <alignment horizontal="center"/>
      <protection/>
    </xf>
    <xf numFmtId="0" fontId="0" fillId="3" borderId="17" xfId="23" applyFont="1" applyFill="1" applyBorder="1" applyAlignment="1">
      <alignment horizontal="center"/>
      <protection/>
    </xf>
    <xf numFmtId="0" fontId="0" fillId="3" borderId="18" xfId="0" applyFill="1" applyBorder="1" applyAlignment="1">
      <alignment horizontal="center"/>
    </xf>
    <xf numFmtId="0" fontId="0" fillId="3" borderId="18" xfId="23" applyFont="1" applyFill="1" applyBorder="1" applyAlignment="1">
      <alignment horizontal="center"/>
      <protection/>
    </xf>
    <xf numFmtId="0" fontId="0" fillId="3" borderId="19" xfId="23" applyFont="1" applyFill="1" applyBorder="1" applyAlignment="1">
      <alignment horizontal="center"/>
      <protection/>
    </xf>
    <xf numFmtId="0" fontId="0" fillId="3" borderId="6" xfId="26" applyFont="1" applyFill="1" applyBorder="1">
      <alignment/>
      <protection/>
    </xf>
    <xf numFmtId="0" fontId="0" fillId="3" borderId="9" xfId="27" applyFont="1" applyFill="1" applyBorder="1" applyAlignment="1" applyProtection="1">
      <alignment horizontal="center"/>
      <protection/>
    </xf>
    <xf numFmtId="0" fontId="0" fillId="3" borderId="16" xfId="28" applyFont="1" applyFill="1" applyBorder="1" applyAlignment="1" applyProtection="1">
      <alignment horizontal="center" vertical="center" wrapText="1"/>
      <protection/>
    </xf>
    <xf numFmtId="0" fontId="0" fillId="3" borderId="10" xfId="24" applyFont="1" applyFill="1" applyBorder="1" applyAlignment="1" quotePrefix="1">
      <alignment horizontal="center"/>
      <protection/>
    </xf>
    <xf numFmtId="0" fontId="0" fillId="0" borderId="0" xfId="26" applyFont="1" applyBorder="1">
      <alignment/>
      <protection/>
    </xf>
    <xf numFmtId="0" fontId="4" fillId="0" borderId="0" xfId="31" applyFont="1" applyFill="1" applyAlignment="1">
      <alignment horizontal="center"/>
      <protection/>
    </xf>
    <xf numFmtId="0" fontId="4" fillId="0" borderId="0" xfId="32" applyFont="1" applyFill="1" applyAlignment="1">
      <alignment horizontal="center"/>
      <protection/>
    </xf>
    <xf numFmtId="0" fontId="4" fillId="0" borderId="0" xfId="31" applyFont="1" applyFill="1" applyAlignment="1">
      <alignment/>
      <protection/>
    </xf>
    <xf numFmtId="0" fontId="4" fillId="0" borderId="0" xfId="32" applyFont="1" applyFill="1" applyAlignment="1">
      <alignment/>
      <protection/>
    </xf>
    <xf numFmtId="0" fontId="0" fillId="3" borderId="20" xfId="27" applyFont="1" applyFill="1" applyBorder="1" applyAlignment="1" applyProtection="1">
      <alignment horizontal="center"/>
      <protection/>
    </xf>
    <xf numFmtId="0" fontId="0" fillId="3" borderId="21" xfId="27" applyFont="1" applyFill="1" applyBorder="1" applyAlignment="1" applyProtection="1">
      <alignment horizontal="center"/>
      <protection/>
    </xf>
    <xf numFmtId="0" fontId="0" fillId="3" borderId="11" xfId="27" applyFont="1" applyFill="1" applyBorder="1" applyAlignment="1" applyProtection="1">
      <alignment horizontal="center" vertical="center" wrapText="1"/>
      <protection/>
    </xf>
    <xf numFmtId="0" fontId="0" fillId="3" borderId="20" xfId="28" applyFont="1" applyFill="1" applyBorder="1" applyAlignment="1" applyProtection="1">
      <alignment horizontal="center"/>
      <protection/>
    </xf>
    <xf numFmtId="0" fontId="0" fillId="3" borderId="20" xfId="0" applyFill="1" applyBorder="1" applyAlignment="1">
      <alignment horizontal="center"/>
    </xf>
    <xf numFmtId="0" fontId="0" fillId="3" borderId="20" xfId="28" applyFont="1" applyFill="1" applyBorder="1" applyAlignment="1" applyProtection="1">
      <alignment horizontal="center" vertical="center" wrapText="1"/>
      <protection/>
    </xf>
    <xf numFmtId="0" fontId="0" fillId="3" borderId="21" xfId="28" applyFont="1" applyFill="1" applyBorder="1" applyAlignment="1" applyProtection="1">
      <alignment horizontal="center" vertical="center" wrapText="1"/>
      <protection/>
    </xf>
    <xf numFmtId="0" fontId="0" fillId="3" borderId="20" xfId="29" applyFont="1" applyFill="1" applyBorder="1" applyAlignment="1">
      <alignment horizontal="center" vertical="center" wrapText="1"/>
      <protection/>
    </xf>
    <xf numFmtId="0" fontId="0" fillId="3" borderId="21" xfId="30" applyFont="1" applyFill="1" applyBorder="1" applyAlignment="1">
      <alignment horizontal="center"/>
      <protection/>
    </xf>
    <xf numFmtId="0" fontId="0" fillId="3" borderId="20" xfId="30" applyFont="1" applyFill="1" applyBorder="1" applyAlignment="1">
      <alignment horizontal="center"/>
      <protection/>
    </xf>
    <xf numFmtId="0" fontId="0" fillId="2" borderId="0" xfId="22" applyFont="1" applyFill="1" applyAlignment="1">
      <alignment/>
      <protection/>
    </xf>
    <xf numFmtId="0" fontId="2" fillId="3" borderId="9" xfId="26" applyFont="1" applyFill="1" applyBorder="1">
      <alignment/>
      <protection/>
    </xf>
    <xf numFmtId="191" fontId="2" fillId="3" borderId="10" xfId="0" applyNumberFormat="1" applyFont="1" applyFill="1" applyBorder="1" applyAlignment="1" applyProtection="1">
      <alignment horizontal="right"/>
      <protection/>
    </xf>
    <xf numFmtId="191" fontId="2" fillId="3" borderId="11" xfId="0" applyNumberFormat="1" applyFont="1" applyFill="1" applyBorder="1" applyAlignment="1" applyProtection="1">
      <alignment horizontal="right"/>
      <protection/>
    </xf>
    <xf numFmtId="3" fontId="0" fillId="0" borderId="4" xfId="26" applyNumberFormat="1" applyFont="1" applyBorder="1">
      <alignment/>
      <protection/>
    </xf>
    <xf numFmtId="3" fontId="0" fillId="0" borderId="5" xfId="26" applyNumberFormat="1" applyFont="1" applyBorder="1">
      <alignment/>
      <protection/>
    </xf>
    <xf numFmtId="3" fontId="0" fillId="0" borderId="7" xfId="26" applyNumberFormat="1" applyFont="1" applyBorder="1">
      <alignment/>
      <protection/>
    </xf>
    <xf numFmtId="3" fontId="0" fillId="0" borderId="8" xfId="26" applyNumberFormat="1" applyFont="1" applyBorder="1">
      <alignment/>
      <protection/>
    </xf>
    <xf numFmtId="0" fontId="2" fillId="3" borderId="9" xfId="27" applyFont="1" applyFill="1" applyBorder="1" applyProtection="1">
      <alignment/>
      <protection/>
    </xf>
    <xf numFmtId="0" fontId="4" fillId="0" borderId="0" xfId="26" applyFont="1" applyAlignment="1">
      <alignment/>
      <protection/>
    </xf>
    <xf numFmtId="0" fontId="2" fillId="3" borderId="9" xfId="28" applyFont="1" applyFill="1" applyBorder="1" applyProtection="1">
      <alignment/>
      <protection/>
    </xf>
    <xf numFmtId="0" fontId="0" fillId="3" borderId="3" xfId="29" applyFont="1" applyFill="1" applyBorder="1" applyAlignment="1">
      <alignment wrapText="1"/>
      <protection/>
    </xf>
    <xf numFmtId="0" fontId="2" fillId="3" borderId="9" xfId="29" applyFont="1" applyFill="1" applyBorder="1">
      <alignment/>
      <protection/>
    </xf>
    <xf numFmtId="0" fontId="2" fillId="3" borderId="9" xfId="30" applyFont="1" applyFill="1" applyBorder="1">
      <alignment/>
      <protection/>
    </xf>
    <xf numFmtId="0" fontId="2" fillId="3" borderId="9" xfId="31" applyFont="1" applyFill="1" applyBorder="1">
      <alignment/>
      <protection/>
    </xf>
    <xf numFmtId="0" fontId="2" fillId="3" borderId="9" xfId="32" applyFont="1" applyFill="1" applyBorder="1">
      <alignment/>
      <protection/>
    </xf>
    <xf numFmtId="0" fontId="2" fillId="3" borderId="9" xfId="33" applyFont="1" applyFill="1" applyBorder="1">
      <alignment/>
      <protection/>
    </xf>
    <xf numFmtId="0" fontId="2" fillId="3" borderId="9" xfId="23" applyFont="1" applyFill="1" applyBorder="1">
      <alignment/>
      <protection/>
    </xf>
    <xf numFmtId="0" fontId="0" fillId="3" borderId="20" xfId="29" applyFont="1" applyFill="1" applyBorder="1" applyAlignment="1">
      <alignment horizontal="center" wrapText="1"/>
      <protection/>
    </xf>
    <xf numFmtId="0" fontId="0" fillId="3" borderId="11" xfId="27" applyFont="1" applyFill="1" applyBorder="1" applyAlignment="1" applyProtection="1">
      <alignment horizontal="center"/>
      <protection/>
    </xf>
    <xf numFmtId="0" fontId="4" fillId="0" borderId="0" xfId="29" applyFont="1" applyAlignment="1">
      <alignment/>
      <protection/>
    </xf>
    <xf numFmtId="0" fontId="4" fillId="0" borderId="0" xfId="27" applyFont="1" applyAlignment="1" applyProtection="1">
      <alignment/>
      <protection/>
    </xf>
    <xf numFmtId="0" fontId="4" fillId="0" borderId="0" xfId="27" applyFont="1" applyAlignment="1">
      <alignment/>
      <protection/>
    </xf>
    <xf numFmtId="191" fontId="0" fillId="2" borderId="4" xfId="0" applyNumberFormat="1" applyFont="1" applyFill="1" applyBorder="1" applyAlignment="1" applyProtection="1">
      <alignment horizontal="right" indent="1"/>
      <protection/>
    </xf>
    <xf numFmtId="191" fontId="0" fillId="2" borderId="7" xfId="0" applyNumberFormat="1" applyFont="1" applyFill="1" applyBorder="1" applyAlignment="1" applyProtection="1">
      <alignment horizontal="right" indent="1"/>
      <protection/>
    </xf>
    <xf numFmtId="191" fontId="0" fillId="2" borderId="5" xfId="0" applyNumberFormat="1" applyFont="1" applyFill="1" applyBorder="1" applyAlignment="1" applyProtection="1">
      <alignment horizontal="right" indent="1"/>
      <protection/>
    </xf>
    <xf numFmtId="191" fontId="0" fillId="2" borderId="8" xfId="0" applyNumberFormat="1" applyFont="1" applyFill="1" applyBorder="1" applyAlignment="1" applyProtection="1">
      <alignment horizontal="right" indent="1"/>
      <protection/>
    </xf>
    <xf numFmtId="191" fontId="2" fillId="3" borderId="10" xfId="0" applyNumberFormat="1" applyFont="1" applyFill="1" applyBorder="1" applyAlignment="1" applyProtection="1">
      <alignment horizontal="right" indent="2"/>
      <protection/>
    </xf>
    <xf numFmtId="191" fontId="2" fillId="3" borderId="11" xfId="0" applyNumberFormat="1" applyFont="1" applyFill="1" applyBorder="1" applyAlignment="1" applyProtection="1">
      <alignment horizontal="right" indent="2"/>
      <protection/>
    </xf>
    <xf numFmtId="0" fontId="0" fillId="3" borderId="22" xfId="28" applyFont="1" applyFill="1" applyBorder="1" applyAlignment="1" applyProtection="1">
      <alignment horizontal="center" vertical="center" wrapText="1"/>
      <protection/>
    </xf>
    <xf numFmtId="0" fontId="0" fillId="3" borderId="23" xfId="30" applyFont="1" applyFill="1" applyBorder="1" applyAlignment="1">
      <alignment horizontal="center"/>
      <protection/>
    </xf>
    <xf numFmtId="0" fontId="2" fillId="3" borderId="9" xfId="24" applyFont="1" applyFill="1" applyBorder="1">
      <alignment/>
      <protection/>
    </xf>
    <xf numFmtId="0" fontId="0" fillId="2" borderId="0" xfId="26" applyFont="1" applyFill="1" applyBorder="1">
      <alignment/>
      <protection/>
    </xf>
    <xf numFmtId="0" fontId="2" fillId="3" borderId="9" xfId="25" applyFont="1" applyFill="1" applyBorder="1">
      <alignment/>
      <protection/>
    </xf>
    <xf numFmtId="0" fontId="0" fillId="2" borderId="7" xfId="22" applyFont="1" applyFill="1" applyBorder="1" applyAlignment="1">
      <alignment horizontal="center"/>
      <protection/>
    </xf>
    <xf numFmtId="0" fontId="3" fillId="2" borderId="0" xfId="22" applyFont="1" applyFill="1" applyAlignment="1">
      <alignment horizontal="center"/>
      <protection/>
    </xf>
    <xf numFmtId="0" fontId="4" fillId="2" borderId="0" xfId="22" applyFont="1" applyFill="1" applyAlignment="1">
      <alignment horizontal="center"/>
      <protection/>
    </xf>
    <xf numFmtId="0" fontId="0" fillId="3" borderId="20" xfId="22" applyFont="1" applyFill="1" applyBorder="1" applyAlignment="1">
      <alignment horizontal="center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20" xfId="22" applyFont="1" applyFill="1" applyBorder="1" applyAlignment="1" applyProtection="1">
      <alignment horizontal="center"/>
      <protection/>
    </xf>
    <xf numFmtId="0" fontId="0" fillId="3" borderId="24" xfId="22" applyFont="1" applyFill="1" applyBorder="1" applyAlignment="1" applyProtection="1">
      <alignment horizontal="center"/>
      <protection/>
    </xf>
    <xf numFmtId="0" fontId="14" fillId="2" borderId="2" xfId="22" applyFont="1" applyFill="1" applyBorder="1" applyAlignment="1" applyProtection="1">
      <alignment horizontal="center"/>
      <protection/>
    </xf>
    <xf numFmtId="0" fontId="14" fillId="2" borderId="0" xfId="22" applyFont="1" applyFill="1" applyBorder="1" applyAlignment="1" applyProtection="1">
      <alignment horizontal="center"/>
      <protection/>
    </xf>
    <xf numFmtId="0" fontId="8" fillId="2" borderId="0" xfId="22" applyFont="1" applyFill="1" applyAlignment="1">
      <alignment wrapText="1"/>
      <protection/>
    </xf>
    <xf numFmtId="0" fontId="3" fillId="2" borderId="0" xfId="22" applyFont="1" applyFill="1" applyBorder="1" applyAlignment="1" applyProtection="1">
      <alignment horizontal="center"/>
      <protection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2" borderId="0" xfId="22" applyFont="1" applyFill="1" applyAlignment="1" applyProtection="1">
      <alignment horizontal="left"/>
      <protection/>
    </xf>
    <xf numFmtId="0" fontId="0" fillId="2" borderId="0" xfId="22" applyFont="1" applyFill="1" applyAlignment="1">
      <alignment horizontal="left"/>
      <protection/>
    </xf>
    <xf numFmtId="0" fontId="4" fillId="2" borderId="0" xfId="22" applyFont="1" applyFill="1" applyBorder="1" applyAlignment="1" applyProtection="1">
      <alignment horizontal="center"/>
      <protection/>
    </xf>
    <xf numFmtId="0" fontId="0" fillId="3" borderId="24" xfId="22" applyFont="1" applyFill="1" applyBorder="1" applyAlignment="1">
      <alignment horizontal="center"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9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10" xfId="2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3" fillId="0" borderId="0" xfId="26" applyFont="1" applyAlignment="1">
      <alignment horizontal="center"/>
      <protection/>
    </xf>
    <xf numFmtId="0" fontId="4" fillId="0" borderId="0" xfId="26" applyFont="1" applyAlignment="1">
      <alignment horizontal="center"/>
      <protection/>
    </xf>
    <xf numFmtId="0" fontId="0" fillId="3" borderId="20" xfId="26" applyFont="1" applyFill="1" applyBorder="1" applyAlignment="1">
      <alignment horizontal="center"/>
      <protection/>
    </xf>
    <xf numFmtId="0" fontId="0" fillId="3" borderId="24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0" borderId="12" xfId="26" applyFont="1" applyBorder="1" applyAlignment="1">
      <alignment horizontal="left"/>
      <protection/>
    </xf>
    <xf numFmtId="0" fontId="0" fillId="3" borderId="15" xfId="27" applyFont="1" applyFill="1" applyBorder="1" applyAlignment="1" applyProtection="1">
      <alignment horizontal="center" vertical="center" wrapText="1"/>
      <protection/>
    </xf>
    <xf numFmtId="0" fontId="0" fillId="3" borderId="10" xfId="27" applyFont="1" applyFill="1" applyBorder="1" applyAlignment="1" applyProtection="1">
      <alignment horizontal="center" vertical="center" wrapText="1"/>
      <protection/>
    </xf>
    <xf numFmtId="0" fontId="0" fillId="3" borderId="24" xfId="26" applyFont="1" applyFill="1" applyBorder="1" applyAlignment="1">
      <alignment horizontal="center"/>
      <protection/>
    </xf>
    <xf numFmtId="0" fontId="0" fillId="3" borderId="27" xfId="26" applyFont="1" applyFill="1" applyBorder="1" applyAlignment="1">
      <alignment horizontal="center"/>
      <protection/>
    </xf>
    <xf numFmtId="0" fontId="0" fillId="3" borderId="20" xfId="27" applyFont="1" applyFill="1" applyBorder="1" applyAlignment="1" applyProtection="1">
      <alignment horizontal="center"/>
      <protection/>
    </xf>
    <xf numFmtId="0" fontId="0" fillId="3" borderId="24" xfId="27" applyFont="1" applyFill="1" applyBorder="1" applyAlignment="1" applyProtection="1">
      <alignment horizontal="center"/>
      <protection/>
    </xf>
    <xf numFmtId="0" fontId="4" fillId="0" borderId="0" xfId="27" applyFont="1" applyAlignment="1" applyProtection="1">
      <alignment horizontal="center"/>
      <protection/>
    </xf>
    <xf numFmtId="0" fontId="4" fillId="0" borderId="0" xfId="27" applyFont="1" applyAlignment="1">
      <alignment horizontal="center"/>
      <protection/>
    </xf>
    <xf numFmtId="0" fontId="0" fillId="3" borderId="5" xfId="27" applyFont="1" applyFill="1" applyBorder="1" applyAlignment="1" applyProtection="1">
      <alignment horizontal="center" vertical="center"/>
      <protection/>
    </xf>
    <xf numFmtId="0" fontId="0" fillId="3" borderId="28" xfId="27" applyFont="1" applyFill="1" applyBorder="1" applyAlignment="1" applyProtection="1">
      <alignment horizontal="center" vertical="center"/>
      <protection/>
    </xf>
    <xf numFmtId="0" fontId="4" fillId="0" borderId="0" xfId="28" applyFont="1" applyAlignment="1" applyProtection="1">
      <alignment horizontal="center"/>
      <protection/>
    </xf>
    <xf numFmtId="0" fontId="4" fillId="0" borderId="0" xfId="28" applyFont="1" applyAlignment="1">
      <alignment horizontal="center"/>
      <protection/>
    </xf>
    <xf numFmtId="0" fontId="2" fillId="0" borderId="2" xfId="28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3" borderId="3" xfId="28" applyFont="1" applyFill="1" applyBorder="1" applyAlignment="1" applyProtection="1">
      <alignment horizontal="center" vertical="center" wrapText="1"/>
      <protection/>
    </xf>
    <xf numFmtId="0" fontId="0" fillId="3" borderId="6" xfId="28" applyFont="1" applyFill="1" applyBorder="1" applyAlignment="1" applyProtection="1">
      <alignment horizontal="center" vertical="center" wrapText="1"/>
      <protection/>
    </xf>
    <xf numFmtId="0" fontId="0" fillId="3" borderId="9" xfId="28" applyFont="1" applyFill="1" applyBorder="1" applyAlignment="1" applyProtection="1">
      <alignment horizontal="center" vertical="center" wrapText="1"/>
      <protection/>
    </xf>
    <xf numFmtId="0" fontId="0" fillId="3" borderId="15" xfId="28" applyFont="1" applyFill="1" applyBorder="1" applyAlignment="1" applyProtection="1">
      <alignment horizontal="center" vertical="center" wrapText="1"/>
      <protection/>
    </xf>
    <xf numFmtId="0" fontId="0" fillId="3" borderId="7" xfId="28" applyFont="1" applyFill="1" applyBorder="1" applyAlignment="1" applyProtection="1">
      <alignment horizontal="center" vertical="center" wrapText="1"/>
      <protection/>
    </xf>
    <xf numFmtId="0" fontId="0" fillId="3" borderId="10" xfId="28" applyFont="1" applyFill="1" applyBorder="1" applyAlignment="1" applyProtection="1">
      <alignment horizontal="center" vertical="center" wrapText="1"/>
      <protection/>
    </xf>
    <xf numFmtId="0" fontId="0" fillId="3" borderId="29" xfId="28" applyFont="1" applyFill="1" applyBorder="1" applyAlignment="1" applyProtection="1">
      <alignment horizontal="center" vertical="center" wrapText="1"/>
      <protection/>
    </xf>
    <xf numFmtId="0" fontId="0" fillId="3" borderId="8" xfId="28" applyFont="1" applyFill="1" applyBorder="1" applyAlignment="1" applyProtection="1">
      <alignment horizontal="center" vertical="center" wrapText="1"/>
      <protection/>
    </xf>
    <xf numFmtId="0" fontId="0" fillId="3" borderId="11" xfId="28" applyFont="1" applyFill="1" applyBorder="1" applyAlignment="1" applyProtection="1">
      <alignment horizontal="center" vertical="center" wrapText="1"/>
      <protection/>
    </xf>
    <xf numFmtId="0" fontId="0" fillId="3" borderId="20" xfId="28" applyFont="1" applyFill="1" applyBorder="1" applyAlignment="1" applyProtection="1">
      <alignment horizontal="center" vertical="center" wrapText="1"/>
      <protection/>
    </xf>
    <xf numFmtId="0" fontId="0" fillId="3" borderId="24" xfId="28" applyFont="1" applyFill="1" applyBorder="1" applyAlignment="1" applyProtection="1">
      <alignment horizontal="center" vertical="center" wrapText="1"/>
      <protection/>
    </xf>
    <xf numFmtId="0" fontId="0" fillId="3" borderId="3" xfId="29" applyFont="1" applyFill="1" applyBorder="1" applyAlignment="1">
      <alignment horizontal="center" vertical="center" wrapText="1"/>
      <protection/>
    </xf>
    <xf numFmtId="0" fontId="0" fillId="3" borderId="6" xfId="29" applyFont="1" applyFill="1" applyBorder="1" applyAlignment="1">
      <alignment horizontal="center" vertical="center" wrapText="1"/>
      <protection/>
    </xf>
    <xf numFmtId="0" fontId="0" fillId="3" borderId="9" xfId="29" applyFont="1" applyFill="1" applyBorder="1" applyAlignment="1">
      <alignment horizontal="center" vertical="center" wrapText="1"/>
      <protection/>
    </xf>
    <xf numFmtId="0" fontId="4" fillId="0" borderId="0" xfId="29" applyFont="1" applyAlignment="1">
      <alignment horizontal="center"/>
      <protection/>
    </xf>
    <xf numFmtId="0" fontId="4" fillId="0" borderId="2" xfId="29" applyFont="1" applyBorder="1" applyAlignment="1">
      <alignment horizontal="center"/>
      <protection/>
    </xf>
    <xf numFmtId="0" fontId="3" fillId="0" borderId="0" xfId="26" applyFont="1" applyFill="1" applyAlignment="1">
      <alignment horizontal="center"/>
      <protection/>
    </xf>
    <xf numFmtId="0" fontId="4" fillId="0" borderId="0" xfId="30" applyFont="1" applyFill="1" applyAlignment="1">
      <alignment horizontal="center"/>
      <protection/>
    </xf>
    <xf numFmtId="0" fontId="0" fillId="3" borderId="21" xfId="30" applyFont="1" applyFill="1" applyBorder="1" applyAlignment="1">
      <alignment horizontal="center"/>
      <protection/>
    </xf>
    <xf numFmtId="0" fontId="0" fillId="3" borderId="26" xfId="30" applyFont="1" applyFill="1" applyBorder="1" applyAlignment="1">
      <alignment horizontal="center"/>
      <protection/>
    </xf>
    <xf numFmtId="0" fontId="0" fillId="3" borderId="20" xfId="30" applyFont="1" applyFill="1" applyBorder="1" applyAlignment="1">
      <alignment horizontal="center"/>
      <protection/>
    </xf>
    <xf numFmtId="0" fontId="0" fillId="3" borderId="27" xfId="30" applyFont="1" applyFill="1" applyBorder="1" applyAlignment="1">
      <alignment horizontal="center"/>
      <protection/>
    </xf>
    <xf numFmtId="0" fontId="0" fillId="3" borderId="20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4" fillId="0" borderId="0" xfId="31" applyFont="1" applyFill="1" applyAlignment="1">
      <alignment horizontal="center"/>
      <protection/>
    </xf>
    <xf numFmtId="0" fontId="4" fillId="0" borderId="0" xfId="32" applyFont="1" applyFill="1" applyAlignment="1">
      <alignment horizontal="center"/>
      <protection/>
    </xf>
    <xf numFmtId="0" fontId="0" fillId="3" borderId="25" xfId="30" applyFont="1" applyFill="1" applyBorder="1" applyAlignment="1">
      <alignment horizontal="center"/>
      <protection/>
    </xf>
    <xf numFmtId="0" fontId="0" fillId="3" borderId="15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4" fillId="0" borderId="0" xfId="33" applyFont="1" applyAlignment="1">
      <alignment horizontal="center"/>
      <protection/>
    </xf>
    <xf numFmtId="0" fontId="0" fillId="3" borderId="16" xfId="27" applyFont="1" applyFill="1" applyBorder="1" applyAlignment="1" applyProtection="1">
      <alignment horizontal="center" vertical="center" wrapText="1"/>
      <protection/>
    </xf>
    <xf numFmtId="0" fontId="0" fillId="3" borderId="11" xfId="27" applyFont="1" applyFill="1" applyBorder="1" applyAlignment="1" applyProtection="1">
      <alignment horizontal="center" vertical="center" wrapText="1"/>
      <protection/>
    </xf>
    <xf numFmtId="0" fontId="0" fillId="3" borderId="27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16" xfId="23" applyFont="1" applyFill="1" applyBorder="1" applyAlignment="1">
      <alignment horizontal="center" vertical="center" wrapText="1"/>
      <protection/>
    </xf>
    <xf numFmtId="0" fontId="0" fillId="3" borderId="11" xfId="23" applyFont="1" applyFill="1" applyBorder="1" applyAlignment="1">
      <alignment horizontal="center" vertical="center" wrapText="1"/>
      <protection/>
    </xf>
    <xf numFmtId="0" fontId="0" fillId="0" borderId="0" xfId="23" applyFont="1" applyAlignment="1">
      <alignment horizontal="left"/>
      <protection/>
    </xf>
    <xf numFmtId="0" fontId="0" fillId="3" borderId="20" xfId="23" applyFont="1" applyFill="1" applyBorder="1" applyAlignment="1">
      <alignment horizontal="center"/>
      <protection/>
    </xf>
    <xf numFmtId="0" fontId="0" fillId="3" borderId="24" xfId="23" applyFont="1" applyFill="1" applyBorder="1" applyAlignment="1">
      <alignment horizontal="center"/>
      <protection/>
    </xf>
    <xf numFmtId="0" fontId="4" fillId="0" borderId="0" xfId="23" applyFont="1" applyAlignment="1">
      <alignment horizontal="center"/>
      <protection/>
    </xf>
    <xf numFmtId="0" fontId="0" fillId="3" borderId="15" xfId="23" applyFont="1" applyFill="1" applyBorder="1" applyAlignment="1">
      <alignment horizontal="center" vertical="center" wrapText="1"/>
      <protection/>
    </xf>
    <xf numFmtId="0" fontId="0" fillId="3" borderId="10" xfId="23" applyFont="1" applyFill="1" applyBorder="1" applyAlignment="1">
      <alignment horizontal="center" vertical="center" wrapText="1"/>
      <protection/>
    </xf>
    <xf numFmtId="0" fontId="0" fillId="3" borderId="3" xfId="24" applyFont="1" applyFill="1" applyBorder="1" applyAlignment="1">
      <alignment horizontal="center" vertical="center" wrapText="1"/>
      <protection/>
    </xf>
    <xf numFmtId="0" fontId="0" fillId="3" borderId="6" xfId="24" applyFont="1" applyFill="1" applyBorder="1" applyAlignment="1">
      <alignment horizontal="center" vertical="center" wrapText="1"/>
      <protection/>
    </xf>
    <xf numFmtId="0" fontId="0" fillId="3" borderId="9" xfId="24" applyFont="1" applyFill="1" applyBorder="1" applyAlignment="1">
      <alignment horizontal="center" vertical="center" wrapText="1"/>
      <protection/>
    </xf>
    <xf numFmtId="0" fontId="0" fillId="3" borderId="4" xfId="24" applyFont="1" applyFill="1" applyBorder="1" applyAlignment="1">
      <alignment horizontal="center" vertical="center" wrapText="1"/>
      <protection/>
    </xf>
    <xf numFmtId="0" fontId="0" fillId="3" borderId="7" xfId="24" applyFont="1" applyFill="1" applyBorder="1" applyAlignment="1">
      <alignment horizontal="center" vertical="center" wrapText="1"/>
      <protection/>
    </xf>
    <xf numFmtId="0" fontId="2" fillId="2" borderId="2" xfId="24" applyFont="1" applyFill="1" applyBorder="1" applyAlignment="1">
      <alignment horizontal="center"/>
      <protection/>
    </xf>
    <xf numFmtId="0" fontId="0" fillId="3" borderId="5" xfId="24" applyFont="1" applyFill="1" applyBorder="1" applyAlignment="1">
      <alignment horizontal="center" vertical="center" wrapText="1"/>
      <protection/>
    </xf>
    <xf numFmtId="0" fontId="0" fillId="3" borderId="8" xfId="24" applyFont="1" applyFill="1" applyBorder="1" applyAlignment="1">
      <alignment horizontal="center" vertical="center" wrapText="1"/>
      <protection/>
    </xf>
    <xf numFmtId="0" fontId="3" fillId="2" borderId="0" xfId="26" applyFont="1" applyFill="1" applyBorder="1" applyAlignment="1">
      <alignment horizontal="center"/>
      <protection/>
    </xf>
    <xf numFmtId="0" fontId="4" fillId="2" borderId="0" xfId="24" applyFont="1" applyFill="1" applyBorder="1" applyAlignment="1">
      <alignment horizontal="center"/>
      <protection/>
    </xf>
    <xf numFmtId="0" fontId="0" fillId="0" borderId="0" xfId="26" applyFont="1" applyBorder="1" applyAlignment="1">
      <alignment horizontal="left"/>
      <protection/>
    </xf>
    <xf numFmtId="0" fontId="0" fillId="3" borderId="15" xfId="25" applyFont="1" applyFill="1" applyBorder="1" applyAlignment="1">
      <alignment horizontal="center" vertical="center" wrapText="1"/>
      <protection/>
    </xf>
    <xf numFmtId="0" fontId="0" fillId="3" borderId="10" xfId="25" applyFont="1" applyFill="1" applyBorder="1" applyAlignment="1">
      <alignment horizontal="center" vertical="center" wrapText="1"/>
      <protection/>
    </xf>
    <xf numFmtId="0" fontId="0" fillId="3" borderId="20" xfId="25" applyFont="1" applyFill="1" applyBorder="1" applyAlignment="1">
      <alignment horizontal="center"/>
      <protection/>
    </xf>
    <xf numFmtId="0" fontId="0" fillId="3" borderId="27" xfId="25" applyFont="1" applyFill="1" applyBorder="1" applyAlignment="1">
      <alignment horizontal="center"/>
      <protection/>
    </xf>
    <xf numFmtId="0" fontId="0" fillId="3" borderId="25" xfId="0" applyFill="1" applyBorder="1" applyAlignment="1">
      <alignment horizontal="center"/>
    </xf>
    <xf numFmtId="0" fontId="4" fillId="0" borderId="0" xfId="25" applyFont="1" applyAlignment="1">
      <alignment horizontal="center"/>
      <protection/>
    </xf>
    <xf numFmtId="0" fontId="0" fillId="3" borderId="3" xfId="23" applyFont="1" applyFill="1" applyBorder="1" applyAlignment="1">
      <alignment horizontal="center" vertical="center"/>
      <protection/>
    </xf>
    <xf numFmtId="0" fontId="0" fillId="3" borderId="9" xfId="23" applyFont="1" applyFill="1" applyBorder="1" applyAlignment="1">
      <alignment horizontal="center" vertical="center"/>
      <protection/>
    </xf>
    <xf numFmtId="0" fontId="0" fillId="3" borderId="3" xfId="23" applyFont="1" applyFill="1" applyBorder="1" applyAlignment="1">
      <alignment horizontal="center" vertical="center" wrapText="1"/>
      <protection/>
    </xf>
    <xf numFmtId="0" fontId="0" fillId="3" borderId="9" xfId="23" applyFont="1" applyFill="1" applyBorder="1" applyAlignment="1">
      <alignment horizontal="center" vertical="center" wrapText="1"/>
      <protection/>
    </xf>
    <xf numFmtId="0" fontId="4" fillId="0" borderId="0" xfId="26" applyFont="1" applyAlignment="1">
      <alignment horizontal="center" wrapText="1"/>
      <protection/>
    </xf>
    <xf numFmtId="191" fontId="0" fillId="2" borderId="7" xfId="0" applyNumberFormat="1" applyFont="1" applyFill="1" applyBorder="1" applyAlignment="1" applyProtection="1" quotePrefix="1">
      <alignment horizontal="right"/>
      <protection/>
    </xf>
    <xf numFmtId="191" fontId="0" fillId="2" borderId="8" xfId="0" applyNumberFormat="1" applyFont="1" applyFill="1" applyBorder="1" applyAlignment="1" applyProtection="1" quotePrefix="1">
      <alignment horizontal="right"/>
      <protection/>
    </xf>
    <xf numFmtId="191" fontId="0" fillId="2" borderId="3" xfId="0" applyNumberFormat="1" applyFont="1" applyFill="1" applyBorder="1" applyAlignment="1" applyProtection="1">
      <alignment horizontal="left"/>
      <protection/>
    </xf>
    <xf numFmtId="191" fontId="0" fillId="2" borderId="6" xfId="0" applyNumberFormat="1" applyFont="1" applyFill="1" applyBorder="1" applyAlignment="1" applyProtection="1">
      <alignment horizontal="left"/>
      <protection/>
    </xf>
    <xf numFmtId="191" fontId="2" fillId="3" borderId="9" xfId="0" applyNumberFormat="1" applyFont="1" applyFill="1" applyBorder="1" applyAlignment="1" applyProtection="1">
      <alignment horizontal="left"/>
      <protection/>
    </xf>
    <xf numFmtId="0" fontId="0" fillId="3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20" xfId="26" applyFont="1" applyFill="1" applyBorder="1" applyAlignment="1">
      <alignment horizontal="center" vertical="center"/>
      <protection/>
    </xf>
    <xf numFmtId="0" fontId="0" fillId="3" borderId="24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4" xfId="26" applyFont="1" applyFill="1" applyBorder="1" applyAlignment="1">
      <alignment horizontal="center" vertical="center"/>
      <protection/>
    </xf>
    <xf numFmtId="0" fontId="0" fillId="3" borderId="7" xfId="26" applyFont="1" applyFill="1" applyBorder="1" applyAlignment="1">
      <alignment horizontal="center" vertical="center"/>
      <protection/>
    </xf>
    <xf numFmtId="0" fontId="0" fillId="3" borderId="10" xfId="26" applyFont="1" applyFill="1" applyBorder="1" applyAlignment="1">
      <alignment horizontal="center" vertical="center"/>
      <protection/>
    </xf>
  </cellXfs>
  <cellStyles count="2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10" xfId="23"/>
    <cellStyle name="Normal_EXAGRI11" xfId="24"/>
    <cellStyle name="Normal_EXAGRI12" xfId="25"/>
    <cellStyle name="Normal_EXAGRI2" xfId="26"/>
    <cellStyle name="Normal_EXAGRI3" xfId="27"/>
    <cellStyle name="Normal_EXAGRI4" xfId="28"/>
    <cellStyle name="Normal_EXAGRI5" xfId="29"/>
    <cellStyle name="Normal_EXAGRI6" xfId="30"/>
    <cellStyle name="Normal_EXAGRI7" xfId="31"/>
    <cellStyle name="Normal_EXAGRI8" xfId="32"/>
    <cellStyle name="Normal_EXAGRI9" xfId="33"/>
    <cellStyle name="pepe" xfId="34"/>
    <cellStyle name="Percent" xfId="35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externalLink" Target="externalLinks/externalLink3.xml" /><Relationship Id="rId40" Type="http://schemas.openxmlformats.org/officeDocument/2006/relationships/externalLink" Target="externalLinks/externalLink4.xml" /><Relationship Id="rId41" Type="http://schemas.openxmlformats.org/officeDocument/2006/relationships/externalLink" Target="externalLinks/externalLink5.xml" /><Relationship Id="rId42" Type="http://schemas.openxmlformats.org/officeDocument/2006/relationships/externalLink" Target="externalLinks/externalLink6.xml" /><Relationship Id="rId43" Type="http://schemas.openxmlformats.org/officeDocument/2006/relationships/externalLink" Target="externalLinks/externalLink7.xml" /><Relationship Id="rId44" Type="http://schemas.openxmlformats.org/officeDocument/2006/relationships/externalLink" Target="externalLinks/externalLink8.xml" /><Relationship Id="rId45" Type="http://schemas.openxmlformats.org/officeDocument/2006/relationships/externalLink" Target="externalLinks/externalLink9.xml" /><Relationship Id="rId46" Type="http://schemas.openxmlformats.org/officeDocument/2006/relationships/externalLink" Target="externalLinks/externalLink10.xml" /><Relationship Id="rId47" Type="http://schemas.openxmlformats.org/officeDocument/2006/relationships/externalLink" Target="externalLinks/externalLink11.xml" /><Relationship Id="rId48" Type="http://schemas.openxmlformats.org/officeDocument/2006/relationships/externalLink" Target="externalLinks/externalLink12.xml" /><Relationship Id="rId49" Type="http://schemas.openxmlformats.org/officeDocument/2006/relationships/externalLink" Target="externalLinks/externalLink13.xml" /><Relationship Id="rId50" Type="http://schemas.openxmlformats.org/officeDocument/2006/relationships/externalLink" Target="externalLinks/externalLink14.xml" /><Relationship Id="rId5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total de explotaciones agrarias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75"/>
          <c:w val="0.95525"/>
          <c:h val="0.914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/>
            </c:strRef>
          </c:cat>
          <c:val>
            <c:numRef>
              <c:f>'4.3.1'!$B$8:$B$24</c:f>
              <c:numCache/>
            </c:numRef>
          </c:val>
          <c:shape val="cylinder"/>
        </c:ser>
        <c:gapWidth val="70"/>
        <c:shape val="cylinder"/>
        <c:axId val="22608509"/>
        <c:axId val="2149990"/>
      </c:bar3DChart>
      <c:catAx>
        <c:axId val="226085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49990"/>
        <c:crosses val="autoZero"/>
        <c:auto val="0"/>
        <c:lblOffset val="100"/>
        <c:noMultiLvlLbl val="0"/>
      </c:catAx>
      <c:valAx>
        <c:axId val="2149990"/>
        <c:scaling>
          <c:orientation val="minMax"/>
        </c:scaling>
        <c:axPos val="t"/>
        <c:delete val="1"/>
        <c:majorTickMark val="out"/>
        <c:minorTickMark val="none"/>
        <c:tickLblPos val="nextTo"/>
        <c:crossAx val="2260850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porcina</a:t>
            </a:r>
          </a:p>
        </c:rich>
      </c:tx>
      <c:layout>
        <c:manualLayout>
          <c:xMode val="factor"/>
          <c:yMode val="factor"/>
          <c:x val="-0.008"/>
          <c:y val="0.0355"/>
        </c:manualLayout>
      </c:layout>
      <c:spPr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7"/>
          <c:w val="0.9185"/>
          <c:h val="0.91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'4.5.4'!$A$9:$A$25</c:f>
              <c:strCache/>
            </c:strRef>
          </c:cat>
          <c:val>
            <c:numRef>
              <c:f>'4.5.4'!$C$9:$C$25</c:f>
              <c:numCache/>
            </c:numRef>
          </c:val>
          <c:shape val="cylinder"/>
        </c:ser>
        <c:gapWidth val="70"/>
        <c:shape val="cylinder"/>
        <c:axId val="10512103"/>
        <c:axId val="27500064"/>
      </c:bar3DChart>
      <c:catAx>
        <c:axId val="105121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500064"/>
        <c:crosses val="autoZero"/>
        <c:auto val="0"/>
        <c:lblOffset val="100"/>
        <c:noMultiLvlLbl val="0"/>
      </c:catAx>
      <c:valAx>
        <c:axId val="27500064"/>
        <c:scaling>
          <c:orientation val="minMax"/>
        </c:scaling>
        <c:axPos val="t"/>
        <c:delete val="1"/>
        <c:majorTickMark val="out"/>
        <c:minorTickMark val="none"/>
        <c:tickLblPos val="nextTo"/>
        <c:crossAx val="1051210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equina</a:t>
            </a:r>
          </a:p>
        </c:rich>
      </c:tx>
      <c:layout>
        <c:manualLayout>
          <c:xMode val="factor"/>
          <c:yMode val="factor"/>
          <c:x val="0.0127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825"/>
          <c:w val="0.94975"/>
          <c:h val="0.901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'4.5.5'!$A$8:$A$24</c:f>
              <c:strCache/>
            </c:strRef>
          </c:cat>
          <c:val>
            <c:numRef>
              <c:f>'4.5.5'!$B$8:$B$24</c:f>
              <c:numCache/>
            </c:numRef>
          </c:val>
          <c:shape val="cylinder"/>
        </c:ser>
        <c:gapWidth val="70"/>
        <c:shape val="cylinder"/>
        <c:axId val="46173985"/>
        <c:axId val="12912682"/>
      </c:bar3DChart>
      <c:catAx>
        <c:axId val="461739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912682"/>
        <c:crosses val="autoZero"/>
        <c:auto val="0"/>
        <c:lblOffset val="100"/>
        <c:noMultiLvlLbl val="0"/>
      </c:catAx>
      <c:valAx>
        <c:axId val="12912682"/>
        <c:scaling>
          <c:orientation val="minMax"/>
        </c:scaling>
        <c:axPos val="t"/>
        <c:delete val="1"/>
        <c:majorTickMark val="out"/>
        <c:minorTickMark val="none"/>
        <c:tickLblPos val="nextTo"/>
        <c:crossAx val="4617398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equina </a:t>
            </a:r>
          </a:p>
        </c:rich>
      </c:tx>
      <c:layout>
        <c:manualLayout>
          <c:xMode val="factor"/>
          <c:yMode val="factor"/>
          <c:x val="-0.00325"/>
          <c:y val="0.04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25"/>
          <c:w val="0.91575"/>
          <c:h val="0.915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'4.5.5'!$A$8:$A$24</c:f>
              <c:strCache/>
            </c:strRef>
          </c:cat>
          <c:val>
            <c:numRef>
              <c:f>'4.5.5'!$C$8:$C$24</c:f>
              <c:numCache/>
            </c:numRef>
          </c:val>
          <c:shape val="cylinder"/>
        </c:ser>
        <c:gapWidth val="70"/>
        <c:shape val="cylinder"/>
        <c:axId val="49105275"/>
        <c:axId val="39294292"/>
      </c:bar3DChart>
      <c:catAx>
        <c:axId val="491052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294292"/>
        <c:crosses val="autoZero"/>
        <c:auto val="0"/>
        <c:lblOffset val="100"/>
        <c:noMultiLvlLbl val="0"/>
      </c:catAx>
      <c:valAx>
        <c:axId val="39294292"/>
        <c:scaling>
          <c:orientation val="minMax"/>
        </c:scaling>
        <c:axPos val="t"/>
        <c:delete val="1"/>
        <c:majorTickMark val="out"/>
        <c:minorTickMark val="none"/>
        <c:tickLblPos val="nextTo"/>
        <c:crossAx val="4910527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ganadería avícola </a:t>
            </a:r>
          </a:p>
        </c:rich>
      </c:tx>
      <c:layout>
        <c:manualLayout>
          <c:xMode val="factor"/>
          <c:yMode val="factor"/>
          <c:x val="0.00475"/>
          <c:y val="0.04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65"/>
          <c:w val="0.94475"/>
          <c:h val="0.87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'4.5.6'!$A$9:$A$25</c:f>
              <c:strCache/>
            </c:strRef>
          </c:cat>
          <c:val>
            <c:numRef>
              <c:f>'4.5.6'!$B$9:$B$25</c:f>
              <c:numCache/>
            </c:numRef>
          </c:val>
          <c:shape val="cylinder"/>
        </c:ser>
        <c:gapWidth val="70"/>
        <c:shape val="cylinder"/>
        <c:axId val="18104309"/>
        <c:axId val="28721054"/>
      </c:bar3DChart>
      <c:catAx>
        <c:axId val="181043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721054"/>
        <c:crosses val="autoZero"/>
        <c:auto val="0"/>
        <c:lblOffset val="100"/>
        <c:noMultiLvlLbl val="0"/>
      </c:catAx>
      <c:valAx>
        <c:axId val="28721054"/>
        <c:scaling>
          <c:orientation val="minMax"/>
        </c:scaling>
        <c:axPos val="t"/>
        <c:delete val="1"/>
        <c:majorTickMark val="out"/>
        <c:minorTickMark val="none"/>
        <c:tickLblPos val="nextTo"/>
        <c:crossAx val="1810430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cunícula
(conejas madre)</a:t>
            </a:r>
          </a:p>
        </c:rich>
      </c:tx>
      <c:layout>
        <c:manualLayout>
          <c:xMode val="factor"/>
          <c:yMode val="factor"/>
          <c:x val="0.0215"/>
          <c:y val="0.01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5"/>
          <c:w val="0.94675"/>
          <c:h val="0.914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'4.5.7'!$A$9:$A$25</c:f>
              <c:strCache/>
            </c:strRef>
          </c:cat>
          <c:val>
            <c:numRef>
              <c:f>'4.5.7'!$B$9:$B$25</c:f>
              <c:numCache/>
            </c:numRef>
          </c:val>
          <c:shape val="cylinder"/>
        </c:ser>
        <c:gapWidth val="70"/>
        <c:shape val="cylinder"/>
        <c:axId val="57162895"/>
        <c:axId val="44704008"/>
      </c:bar3DChart>
      <c:catAx>
        <c:axId val="571628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704008"/>
        <c:crosses val="autoZero"/>
        <c:auto val="0"/>
        <c:lblOffset val="100"/>
        <c:noMultiLvlLbl val="0"/>
      </c:catAx>
      <c:valAx>
        <c:axId val="44704008"/>
        <c:scaling>
          <c:orientation val="minMax"/>
        </c:scaling>
        <c:axPos val="t"/>
        <c:delete val="1"/>
        <c:majorTickMark val="out"/>
        <c:minorTickMark val="none"/>
        <c:tickLblPos val="nextTo"/>
        <c:crossAx val="5716289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apícola</a:t>
            </a:r>
          </a:p>
        </c:rich>
      </c:tx>
      <c:layout>
        <c:manualLayout>
          <c:xMode val="factor"/>
          <c:yMode val="factor"/>
          <c:x val="0.0142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75"/>
          <c:w val="0.95475"/>
          <c:h val="0.90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'4.5.8'!$A$8:$A$24</c:f>
              <c:strCache/>
            </c:strRef>
          </c:cat>
          <c:val>
            <c:numRef>
              <c:f>'4.5.8'!$B$8:$B$24</c:f>
              <c:numCache/>
            </c:numRef>
          </c:val>
          <c:shape val="cylinder"/>
        </c:ser>
        <c:gapWidth val="70"/>
        <c:shape val="cylinder"/>
        <c:axId val="66791753"/>
        <c:axId val="64254866"/>
      </c:bar3DChart>
      <c:catAx>
        <c:axId val="667917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254866"/>
        <c:crosses val="autoZero"/>
        <c:auto val="0"/>
        <c:lblOffset val="100"/>
        <c:noMultiLvlLbl val="0"/>
      </c:catAx>
      <c:valAx>
        <c:axId val="64254866"/>
        <c:scaling>
          <c:orientation val="minMax"/>
        </c:scaling>
        <c:axPos val="t"/>
        <c:delete val="1"/>
        <c:majorTickMark val="out"/>
        <c:minorTickMark val="none"/>
        <c:tickLblPos val="nextTo"/>
        <c:crossAx val="667917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colmenas de la ganadería apícola 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"/>
          <c:y val="0.08775"/>
          <c:w val="0.9145"/>
          <c:h val="0.909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'4.5.8'!$A$8:$A$24</c:f>
              <c:strCache/>
            </c:strRef>
          </c:cat>
          <c:val>
            <c:numRef>
              <c:f>'4.5.8'!$C$8:$C$24</c:f>
              <c:numCache/>
            </c:numRef>
          </c:val>
          <c:shape val="cylinder"/>
        </c:ser>
        <c:gapWidth val="70"/>
        <c:shape val="cylinder"/>
        <c:axId val="41422883"/>
        <c:axId val="37261628"/>
      </c:bar3DChart>
      <c:catAx>
        <c:axId val="414228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261628"/>
        <c:crosses val="autoZero"/>
        <c:auto val="0"/>
        <c:lblOffset val="100"/>
        <c:noMultiLvlLbl val="0"/>
      </c:catAx>
      <c:valAx>
        <c:axId val="37261628"/>
        <c:scaling>
          <c:orientation val="minMax"/>
        </c:scaling>
        <c:axPos val="t"/>
        <c:delete val="1"/>
        <c:majorTickMark val="out"/>
        <c:minorTickMark val="none"/>
        <c:tickLblPos val="nextTo"/>
        <c:crossAx val="414228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UTA
según tipo de trabajo realizado</a:t>
            </a:r>
          </a:p>
        </c:rich>
      </c:tx>
      <c:layout>
        <c:manualLayout>
          <c:xMode val="factor"/>
          <c:yMode val="factor"/>
          <c:x val="0.01125"/>
          <c:y val="0.0035"/>
        </c:manualLayout>
      </c:layout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9"/>
          <c:y val="0.317"/>
          <c:w val="0.61925"/>
          <c:h val="0.49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('4.6.4'!$E$26,'4.6.4'!$G$26,'4.6.4'!$I$26)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explotaciones
según tipo de trabajo realizado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9025"/>
          <c:y val="0.294"/>
          <c:w val="0.61725"/>
          <c:h val="0.535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('4.6.4'!$D$26,'4.6.4'!$F$26,'4.6.4'!$H$26)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explotaciones forestales según tamaño (UDE)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25"/>
          <c:y val="0.333"/>
          <c:w val="0.67925"/>
          <c:h val="0.4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'4.7.1'!$B$25:$J$25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total de explotaciones agrarias 
(Hectáreas)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25"/>
          <c:w val="0.92975"/>
          <c:h val="0.91175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/>
            </c:strRef>
          </c:cat>
          <c:val>
            <c:numRef>
              <c:f>'4.3.1'!$C$8:$C$24</c:f>
              <c:numCache/>
            </c:numRef>
          </c:val>
          <c:shape val="cylinder"/>
        </c:ser>
        <c:gapWidth val="70"/>
        <c:shape val="cylinder"/>
        <c:axId val="19349911"/>
        <c:axId val="39931472"/>
      </c:bar3DChart>
      <c:catAx>
        <c:axId val="193499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931472"/>
        <c:crosses val="autoZero"/>
        <c:auto val="0"/>
        <c:lblOffset val="100"/>
        <c:noMultiLvlLbl val="0"/>
      </c:catAx>
      <c:valAx>
        <c:axId val="39931472"/>
        <c:scaling>
          <c:orientation val="minMax"/>
        </c:scaling>
        <c:axPos val="t"/>
        <c:delete val="1"/>
        <c:majorTickMark val="out"/>
        <c:minorTickMark val="none"/>
        <c:tickLblPos val="nextTo"/>
        <c:crossAx val="193499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las explotaciones forestales 
con tierras (hectáreas)</a:t>
            </a:r>
          </a:p>
        </c:rich>
      </c:tx>
      <c:layout>
        <c:manualLayout>
          <c:xMode val="factor"/>
          <c:yMode val="factor"/>
          <c:x val="0.03875"/>
          <c:y val="0.031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7"/>
          <c:w val="0.89425"/>
          <c:h val="0.89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'4.7.2'!$A$6:$A$22</c:f>
              <c:strCache/>
            </c:strRef>
          </c:cat>
          <c:val>
            <c:numRef>
              <c:f>'4.7.2'!$B$6:$B$22</c:f>
              <c:numCache/>
            </c:numRef>
          </c:val>
          <c:shape val="cylinder"/>
        </c:ser>
        <c:gapWidth val="70"/>
        <c:shape val="cylinder"/>
        <c:axId val="66919197"/>
        <c:axId val="65401862"/>
      </c:bar3DChart>
      <c:catAx>
        <c:axId val="669191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401862"/>
        <c:crosses val="autoZero"/>
        <c:auto val="0"/>
        <c:lblOffset val="100"/>
        <c:noMultiLvlLbl val="0"/>
      </c:catAx>
      <c:valAx>
        <c:axId val="65401862"/>
        <c:scaling>
          <c:orientation val="minMax"/>
        </c:scaling>
        <c:axPos val="t"/>
        <c:delete val="1"/>
        <c:majorTickMark val="out"/>
        <c:minorTickMark val="none"/>
        <c:tickLblPos val="nextTo"/>
        <c:crossAx val="6691919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de la superficie de explotaciones forestales (hectáreas)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35"/>
          <c:y val="0.33275"/>
          <c:w val="0.595"/>
          <c:h val="0.44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'4.7.3'!$B$25:$J$25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al turismo, alojamiento
 y otras actividades  recreativas </a:t>
            </a:r>
          </a:p>
        </c:rich>
      </c:tx>
      <c:layout>
        <c:manualLayout>
          <c:xMode val="factor"/>
          <c:yMode val="factor"/>
          <c:x val="0.0615"/>
          <c:y val="-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35"/>
          <c:w val="0.988"/>
          <c:h val="0.89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'4.8.1'!$A$9:$A$25</c:f>
              <c:strCache/>
            </c:strRef>
          </c:cat>
          <c:val>
            <c:numRef>
              <c:f>'4.8.1'!$B$9:$B$25</c:f>
              <c:numCache/>
            </c:numRef>
          </c:val>
          <c:shape val="cylinder"/>
        </c:ser>
        <c:gapWidth val="70"/>
        <c:shape val="cylinder"/>
        <c:axId val="51745847"/>
        <c:axId val="63059440"/>
      </c:bar3DChart>
      <c:catAx>
        <c:axId val="517458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059440"/>
        <c:crosses val="autoZero"/>
        <c:auto val="0"/>
        <c:lblOffset val="100"/>
        <c:noMultiLvlLbl val="0"/>
      </c:catAx>
      <c:valAx>
        <c:axId val="63059440"/>
        <c:scaling>
          <c:orientation val="minMax"/>
        </c:scaling>
        <c:axPos val="t"/>
        <c:delete val="1"/>
        <c:majorTickMark val="out"/>
        <c:minorTickMark val="none"/>
        <c:tickLblPos val="nextTo"/>
        <c:crossAx val="517458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artesanía</a:t>
            </a:r>
          </a:p>
        </c:rich>
      </c:tx>
      <c:layout>
        <c:manualLayout>
          <c:xMode val="factor"/>
          <c:yMode val="factor"/>
          <c:x val="0.066"/>
          <c:y val="0.004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7"/>
          <c:w val="0.939"/>
          <c:h val="0.92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'4.8.2'!$A$9:$A$25</c:f>
              <c:strCache/>
            </c:strRef>
          </c:cat>
          <c:val>
            <c:numRef>
              <c:f>'4.8.2'!$B$9:$B$25</c:f>
              <c:numCache/>
            </c:numRef>
          </c:val>
          <c:shape val="cylinder"/>
        </c:ser>
        <c:gapWidth val="70"/>
        <c:shape val="cylinder"/>
        <c:axId val="30664049"/>
        <c:axId val="7540986"/>
      </c:bar3DChart>
      <c:catAx>
        <c:axId val="306640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540986"/>
        <c:crosses val="autoZero"/>
        <c:auto val="0"/>
        <c:lblOffset val="100"/>
        <c:noMultiLvlLbl val="0"/>
      </c:catAx>
      <c:valAx>
        <c:axId val="7540986"/>
        <c:scaling>
          <c:orientation val="minMax"/>
        </c:scaling>
        <c:axPos val="t"/>
        <c:delete val="1"/>
        <c:majorTickMark val="out"/>
        <c:minorTickMark val="none"/>
        <c:tickLblPos val="nextTo"/>
        <c:crossAx val="3066404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factor"/>
          <c:yMode val="factor"/>
          <c:x val="0.041"/>
          <c:y val="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8825"/>
          <c:w val="0.953"/>
          <c:h val="0.911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'4.8.3'!$A$10:$A$26</c:f>
              <c:strCache/>
            </c:strRef>
          </c:cat>
          <c:val>
            <c:numRef>
              <c:f>'4.8.3'!$B$10:$B$26</c:f>
              <c:numCache/>
            </c:numRef>
          </c:val>
          <c:shape val="cylinder"/>
        </c:ser>
        <c:gapWidth val="70"/>
        <c:shape val="cylinder"/>
        <c:axId val="760011"/>
        <c:axId val="6840100"/>
      </c:bar3DChart>
      <c:catAx>
        <c:axId val="7600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840100"/>
        <c:crosses val="autoZero"/>
        <c:auto val="0"/>
        <c:lblOffset val="100"/>
        <c:noMultiLvlLbl val="0"/>
      </c:catAx>
      <c:valAx>
        <c:axId val="6840100"/>
        <c:scaling>
          <c:orientation val="minMax"/>
        </c:scaling>
        <c:axPos val="t"/>
        <c:delete val="1"/>
        <c:majorTickMark val="out"/>
        <c:minorTickMark val="none"/>
        <c:tickLblPos val="nextTo"/>
        <c:crossAx val="7600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la madera</a:t>
            </a:r>
          </a:p>
        </c:rich>
      </c:tx>
      <c:layout>
        <c:manualLayout>
          <c:xMode val="factor"/>
          <c:yMode val="factor"/>
          <c:x val="0.047"/>
          <c:y val="0.008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675"/>
          <c:w val="0.9485"/>
          <c:h val="0.913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'4.8.4'!$A$9:$A$25</c:f>
              <c:strCache/>
            </c:strRef>
          </c:cat>
          <c:val>
            <c:numRef>
              <c:f>'4.8.4'!$B$9:$B$25</c:f>
              <c:numCache/>
            </c:numRef>
          </c:val>
          <c:shape val="cylinder"/>
        </c:ser>
        <c:gapWidth val="70"/>
        <c:shape val="cylinder"/>
        <c:axId val="61560901"/>
        <c:axId val="17177198"/>
      </c:bar3DChart>
      <c:catAx>
        <c:axId val="615609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177198"/>
        <c:crosses val="autoZero"/>
        <c:auto val="0"/>
        <c:lblOffset val="100"/>
        <c:noMultiLvlLbl val="0"/>
      </c:catAx>
      <c:valAx>
        <c:axId val="17177198"/>
        <c:scaling>
          <c:orientation val="minMax"/>
        </c:scaling>
        <c:axPos val="t"/>
        <c:delete val="1"/>
        <c:majorTickMark val="out"/>
        <c:minorTickMark val="none"/>
        <c:tickLblPos val="nextTo"/>
        <c:crossAx val="615609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acuicultura</a:t>
            </a:r>
          </a:p>
        </c:rich>
      </c:tx>
      <c:layout>
        <c:manualLayout>
          <c:xMode val="factor"/>
          <c:yMode val="factor"/>
          <c:x val="0.05675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75"/>
          <c:w val="0.94675"/>
          <c:h val="0.9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'4.8.5'!$A$10:$A$26</c:f>
              <c:strCache/>
            </c:strRef>
          </c:cat>
          <c:val>
            <c:numRef>
              <c:f>'4.8.5'!$B$10:$B$26</c:f>
              <c:numCache/>
            </c:numRef>
          </c:val>
          <c:shape val="cylinder"/>
        </c:ser>
        <c:gapWidth val="70"/>
        <c:shape val="cylinder"/>
        <c:axId val="20377055"/>
        <c:axId val="49175768"/>
      </c:bar3DChart>
      <c:catAx>
        <c:axId val="203770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175768"/>
        <c:crosses val="autoZero"/>
        <c:auto val="0"/>
        <c:lblOffset val="100"/>
        <c:noMultiLvlLbl val="0"/>
      </c:catAx>
      <c:valAx>
        <c:axId val="49175768"/>
        <c:scaling>
          <c:orientation val="minMax"/>
        </c:scaling>
        <c:axPos val="t"/>
        <c:delete val="1"/>
        <c:majorTickMark val="out"/>
        <c:minorTickMark val="none"/>
        <c:tickLblPos val="nextTo"/>
        <c:crossAx val="203770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factor"/>
          <c:yMode val="factor"/>
          <c:x val="0.059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5"/>
          <c:y val="0.07775"/>
          <c:w val="0.94775"/>
          <c:h val="0.92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'4.8.6'!$A$10:$A$26</c:f>
              <c:strCache/>
            </c:strRef>
          </c:cat>
          <c:val>
            <c:numRef>
              <c:f>'4.8.6'!$B$10:$B$26</c:f>
              <c:numCache/>
            </c:numRef>
          </c:val>
          <c:shape val="cylinder"/>
        </c:ser>
        <c:gapWidth val="70"/>
        <c:shape val="cylinder"/>
        <c:axId val="39928729"/>
        <c:axId val="23814242"/>
      </c:bar3DChart>
      <c:catAx>
        <c:axId val="399287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814242"/>
        <c:crosses val="autoZero"/>
        <c:auto val="0"/>
        <c:lblOffset val="100"/>
        <c:noMultiLvlLbl val="0"/>
      </c:catAx>
      <c:valAx>
        <c:axId val="23814242"/>
        <c:scaling>
          <c:orientation val="minMax"/>
        </c:scaling>
        <c:axPos val="t"/>
        <c:delete val="1"/>
        <c:majorTickMark val="out"/>
        <c:minorTickMark val="none"/>
        <c:tickLblPos val="nextTo"/>
        <c:crossAx val="3992872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agrícolas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75"/>
          <c:w val="0.94425"/>
          <c:h val="0.91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'4.8.7'!$A$10:$A$26</c:f>
              <c:strCache/>
            </c:strRef>
          </c:cat>
          <c:val>
            <c:numRef>
              <c:f>'4.8.7'!$B$10:$B$26</c:f>
              <c:numCache/>
            </c:numRef>
          </c:val>
          <c:shape val="cylinder"/>
        </c:ser>
        <c:gapWidth val="70"/>
        <c:shape val="cylinder"/>
        <c:axId val="13001587"/>
        <c:axId val="49905420"/>
      </c:bar3DChart>
      <c:catAx>
        <c:axId val="130015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905420"/>
        <c:crosses val="autoZero"/>
        <c:auto val="0"/>
        <c:lblOffset val="100"/>
        <c:noMultiLvlLbl val="0"/>
      </c:catAx>
      <c:valAx>
        <c:axId val="49905420"/>
        <c:scaling>
          <c:orientation val="minMax"/>
        </c:scaling>
        <c:axPos val="t"/>
        <c:delete val="1"/>
        <c:majorTickMark val="out"/>
        <c:minorTickMark val="none"/>
        <c:tickLblPos val="nextTo"/>
        <c:crossAx val="130015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no agricolas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75"/>
          <c:w val="0.94425"/>
          <c:h val="0.91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'4.8.8'!$A$9:$A$25</c:f>
              <c:strCache/>
            </c:strRef>
          </c:cat>
          <c:val>
            <c:numRef>
              <c:f>'4.8.8'!$B$9:$B$25</c:f>
              <c:numCache/>
            </c:numRef>
          </c:val>
          <c:shape val="cylinder"/>
        </c:ser>
        <c:gapWidth val="70"/>
        <c:shape val="cylinder"/>
        <c:axId val="46495597"/>
        <c:axId val="15807190"/>
      </c:bar3DChart>
      <c:catAx>
        <c:axId val="464955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807190"/>
        <c:crosses val="autoZero"/>
        <c:auto val="0"/>
        <c:lblOffset val="100"/>
        <c:noMultiLvlLbl val="0"/>
      </c:catAx>
      <c:valAx>
        <c:axId val="15807190"/>
        <c:scaling>
          <c:orientation val="minMax"/>
        </c:scaling>
        <c:axPos val="t"/>
        <c:delete val="1"/>
        <c:majorTickMark val="out"/>
        <c:minorTickMark val="none"/>
        <c:tickLblPos val="nextTo"/>
        <c:crossAx val="4649559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bovina </a:t>
            </a:r>
          </a:p>
        </c:rich>
      </c:tx>
      <c:layout>
        <c:manualLayout>
          <c:xMode val="factor"/>
          <c:yMode val="factor"/>
          <c:x val="0.0125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65"/>
          <c:w val="0.95675"/>
          <c:h val="0.92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'4.5.1'!$A$8:$A$24</c:f>
              <c:strCache/>
            </c:strRef>
          </c:cat>
          <c:val>
            <c:numRef>
              <c:f>'4.5.1'!$B$8:$B$24</c:f>
              <c:numCache/>
            </c:numRef>
          </c:val>
          <c:shape val="cylinder"/>
        </c:ser>
        <c:gapWidth val="70"/>
        <c:shape val="cylinder"/>
        <c:axId val="23838929"/>
        <c:axId val="13223770"/>
      </c:bar3DChart>
      <c:catAx>
        <c:axId val="238389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223770"/>
        <c:crosses val="autoZero"/>
        <c:auto val="0"/>
        <c:lblOffset val="100"/>
        <c:noMultiLvlLbl val="0"/>
      </c:catAx>
      <c:valAx>
        <c:axId val="13223770"/>
        <c:scaling>
          <c:orientation val="minMax"/>
        </c:scaling>
        <c:axPos val="t"/>
        <c:delete val="1"/>
        <c:majorTickMark val="out"/>
        <c:minorTickMark val="none"/>
        <c:tickLblPos val="nextTo"/>
        <c:crossAx val="2383892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selvicultura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0675"/>
          <c:w val="0.9875"/>
          <c:h val="0.9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'4.8.9'!$A$9:$A$25</c:f>
              <c:strCache/>
            </c:strRef>
          </c:cat>
          <c:val>
            <c:numRef>
              <c:f>'4.8.9'!$B$9:$B$25</c:f>
              <c:numCache/>
            </c:numRef>
          </c:val>
          <c:shape val="cylinder"/>
        </c:ser>
        <c:gapWidth val="70"/>
        <c:shape val="cylinder"/>
        <c:axId val="8046983"/>
        <c:axId val="5313984"/>
      </c:bar3DChart>
      <c:catAx>
        <c:axId val="80469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13984"/>
        <c:crosses val="autoZero"/>
        <c:auto val="0"/>
        <c:lblOffset val="100"/>
        <c:noMultiLvlLbl val="0"/>
      </c:catAx>
      <c:valAx>
        <c:axId val="5313984"/>
        <c:scaling>
          <c:orientation val="minMax"/>
        </c:scaling>
        <c:axPos val="t"/>
        <c:delete val="1"/>
        <c:majorTickMark val="out"/>
        <c:minorTickMark val="none"/>
        <c:tickLblPos val="nextTo"/>
        <c:crossAx val="80469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selvicultura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0675"/>
          <c:w val="0.9875"/>
          <c:h val="0.9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'4.8.10'!$A$9:$A$25</c:f>
              <c:strCache/>
            </c:strRef>
          </c:cat>
          <c:val>
            <c:numRef>
              <c:f>'4.8.10'!$B$9:$B$25</c:f>
              <c:numCache/>
            </c:numRef>
          </c:val>
          <c:shape val="cylinder"/>
        </c:ser>
        <c:gapWidth val="70"/>
        <c:shape val="cylinder"/>
        <c:axId val="47825857"/>
        <c:axId val="27779530"/>
      </c:bar3DChart>
      <c:catAx>
        <c:axId val="478258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779530"/>
        <c:crosses val="autoZero"/>
        <c:auto val="0"/>
        <c:lblOffset val="100"/>
        <c:noMultiLvlLbl val="0"/>
      </c:catAx>
      <c:valAx>
        <c:axId val="27779530"/>
        <c:scaling>
          <c:orientation val="minMax"/>
        </c:scaling>
        <c:axPos val="t"/>
        <c:delete val="1"/>
        <c:majorTickMark val="out"/>
        <c:minorTickMark val="none"/>
        <c:tickLblPos val="nextTo"/>
        <c:crossAx val="4782585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bovina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5"/>
          <c:y val="0.06075"/>
          <c:w val="0.95275"/>
          <c:h val="0.939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'4.5.1'!$A$8:$A$24</c:f>
              <c:strCache/>
            </c:strRef>
          </c:cat>
          <c:val>
            <c:numRef>
              <c:f>'4.5.1'!$C$8:$C$24</c:f>
              <c:numCache/>
            </c:numRef>
          </c:val>
          <c:shape val="cylinder"/>
        </c:ser>
        <c:gapWidth val="70"/>
        <c:shape val="cylinder"/>
        <c:axId val="51905067"/>
        <c:axId val="64492420"/>
      </c:bar3DChart>
      <c:catAx>
        <c:axId val="519050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492420"/>
        <c:crosses val="autoZero"/>
        <c:auto val="0"/>
        <c:lblOffset val="100"/>
        <c:noMultiLvlLbl val="0"/>
      </c:catAx>
      <c:valAx>
        <c:axId val="64492420"/>
        <c:scaling>
          <c:orientation val="minMax"/>
        </c:scaling>
        <c:axPos val="t"/>
        <c:delete val="1"/>
        <c:majorTickMark val="out"/>
        <c:minorTickMark val="none"/>
        <c:tickLblPos val="nextTo"/>
        <c:crossAx val="5190506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ovina </a:t>
            </a:r>
          </a:p>
        </c:rich>
      </c:tx>
      <c:layout>
        <c:manualLayout>
          <c:xMode val="factor"/>
          <c:yMode val="factor"/>
          <c:x val="-0.0015"/>
          <c:y val="0.041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05"/>
          <c:w val="0.95825"/>
          <c:h val="0.909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'4.5.2'!$A$8:$A$24</c:f>
              <c:strCache/>
            </c:strRef>
          </c:cat>
          <c:val>
            <c:numRef>
              <c:f>'4.5.2'!$B$8:$B$24</c:f>
              <c:numCache/>
            </c:numRef>
          </c:val>
          <c:shape val="cylinder"/>
        </c:ser>
        <c:gapWidth val="70"/>
        <c:shape val="cylinder"/>
        <c:axId val="43560869"/>
        <c:axId val="56503502"/>
      </c:bar3DChart>
      <c:catAx>
        <c:axId val="435608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503502"/>
        <c:crosses val="autoZero"/>
        <c:auto val="0"/>
        <c:lblOffset val="100"/>
        <c:noMultiLvlLbl val="0"/>
      </c:catAx>
      <c:valAx>
        <c:axId val="56503502"/>
        <c:scaling>
          <c:orientation val="minMax"/>
        </c:scaling>
        <c:axPos val="t"/>
        <c:delete val="1"/>
        <c:majorTickMark val="out"/>
        <c:minorTickMark val="none"/>
        <c:tickLblPos val="nextTo"/>
        <c:crossAx val="435608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ovina </a:t>
            </a:r>
          </a:p>
        </c:rich>
      </c:tx>
      <c:layout>
        <c:manualLayout>
          <c:xMode val="factor"/>
          <c:yMode val="factor"/>
          <c:x val="-0.0155"/>
          <c:y val="0.03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075"/>
          <c:w val="0.93275"/>
          <c:h val="0.879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'4.5.2'!$A$8:$A$24</c:f>
              <c:strCache/>
            </c:strRef>
          </c:cat>
          <c:val>
            <c:numRef>
              <c:f>'4.5.2'!$C$8:$C$24</c:f>
              <c:numCache/>
            </c:numRef>
          </c:val>
          <c:shape val="cylinder"/>
        </c:ser>
        <c:gapWidth val="70"/>
        <c:shape val="cylinder"/>
        <c:axId val="38769471"/>
        <c:axId val="13380920"/>
      </c:bar3DChart>
      <c:catAx>
        <c:axId val="387694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380920"/>
        <c:crosses val="autoZero"/>
        <c:auto val="0"/>
        <c:lblOffset val="100"/>
        <c:noMultiLvlLbl val="0"/>
      </c:catAx>
      <c:valAx>
        <c:axId val="13380920"/>
        <c:scaling>
          <c:orientation val="minMax"/>
        </c:scaling>
        <c:axPos val="t"/>
        <c:delete val="1"/>
        <c:majorTickMark val="out"/>
        <c:minorTickMark val="none"/>
        <c:tickLblPos val="nextTo"/>
        <c:crossAx val="3876947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caprina</a:t>
            </a:r>
          </a:p>
        </c:rich>
      </c:tx>
      <c:layout>
        <c:manualLayout>
          <c:xMode val="factor"/>
          <c:yMode val="factor"/>
          <c:x val="0.003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5"/>
          <c:w val="0.95"/>
          <c:h val="0.90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'4.5.3'!$A$8:$A$24</c:f>
              <c:strCache/>
            </c:strRef>
          </c:cat>
          <c:val>
            <c:numRef>
              <c:f>'4.5.3'!$B$8:$B$24</c:f>
              <c:numCache/>
            </c:numRef>
          </c:val>
          <c:shape val="cylinder"/>
        </c:ser>
        <c:gapWidth val="70"/>
        <c:shape val="cylinder"/>
        <c:axId val="53319417"/>
        <c:axId val="10112706"/>
      </c:bar3DChart>
      <c:catAx>
        <c:axId val="533194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112706"/>
        <c:crosses val="autoZero"/>
        <c:auto val="0"/>
        <c:lblOffset val="100"/>
        <c:noMultiLvlLbl val="0"/>
      </c:catAx>
      <c:valAx>
        <c:axId val="10112706"/>
        <c:scaling>
          <c:orientation val="minMax"/>
        </c:scaling>
        <c:axPos val="t"/>
        <c:delete val="1"/>
        <c:majorTickMark val="out"/>
        <c:minorTickMark val="none"/>
        <c:tickLblPos val="nextTo"/>
        <c:crossAx val="533194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caprina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075"/>
          <c:w val="0.917"/>
          <c:h val="0.899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'4.5.3'!$A$8:$A$24</c:f>
              <c:strCache/>
            </c:strRef>
          </c:cat>
          <c:val>
            <c:numRef>
              <c:f>'4.5.3'!$C$8:$C$24</c:f>
              <c:numCache/>
            </c:numRef>
          </c:val>
          <c:shape val="cylinder"/>
        </c:ser>
        <c:gapWidth val="70"/>
        <c:shape val="cylinder"/>
        <c:axId val="23905491"/>
        <c:axId val="13822828"/>
      </c:bar3DChart>
      <c:catAx>
        <c:axId val="239054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822828"/>
        <c:crosses val="autoZero"/>
        <c:auto val="0"/>
        <c:lblOffset val="100"/>
        <c:noMultiLvlLbl val="0"/>
      </c:catAx>
      <c:valAx>
        <c:axId val="13822828"/>
        <c:scaling>
          <c:orientation val="minMax"/>
        </c:scaling>
        <c:axPos val="t"/>
        <c:delete val="1"/>
        <c:majorTickMark val="out"/>
        <c:minorTickMark val="none"/>
        <c:tickLblPos val="nextTo"/>
        <c:crossAx val="239054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porcina</a:t>
            </a:r>
          </a:p>
        </c:rich>
      </c:tx>
      <c:layout>
        <c:manualLayout>
          <c:xMode val="factor"/>
          <c:yMode val="factor"/>
          <c:x val="0.01275"/>
          <c:y val="0.03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"/>
          <c:w val="0.9515"/>
          <c:h val="0.90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'4.5.4'!$A$9:$A$25</c:f>
              <c:strCache/>
            </c:strRef>
          </c:cat>
          <c:val>
            <c:numRef>
              <c:f>'4.5.4'!$B$9:$B$25</c:f>
              <c:numCache/>
            </c:numRef>
          </c:val>
          <c:shape val="cylinder"/>
        </c:ser>
        <c:gapWidth val="70"/>
        <c:shape val="cylinder"/>
        <c:axId val="57296589"/>
        <c:axId val="45907254"/>
      </c:bar3DChart>
      <c:catAx>
        <c:axId val="572965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907254"/>
        <c:crosses val="autoZero"/>
        <c:auto val="0"/>
        <c:lblOffset val="100"/>
        <c:noMultiLvlLbl val="0"/>
      </c:catAx>
      <c:valAx>
        <c:axId val="45907254"/>
        <c:scaling>
          <c:orientation val="minMax"/>
        </c:scaling>
        <c:axPos val="t"/>
        <c:delete val="1"/>
        <c:majorTickMark val="out"/>
        <c:minorTickMark val="none"/>
        <c:tickLblPos val="nextTo"/>
        <c:crossAx val="572965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114300</xdr:rowOff>
    </xdr:from>
    <xdr:to>
      <xdr:col>8</xdr:col>
      <xdr:colOff>657225</xdr:colOff>
      <xdr:row>60</xdr:row>
      <xdr:rowOff>95250</xdr:rowOff>
    </xdr:to>
    <xdr:graphicFrame>
      <xdr:nvGraphicFramePr>
        <xdr:cNvPr id="1" name="Chart 1"/>
        <xdr:cNvGraphicFramePr/>
      </xdr:nvGraphicFramePr>
      <xdr:xfrm>
        <a:off x="152400" y="5095875"/>
        <a:ext cx="82772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63</xdr:row>
      <xdr:rowOff>0</xdr:rowOff>
    </xdr:from>
    <xdr:to>
      <xdr:col>8</xdr:col>
      <xdr:colOff>666750</xdr:colOff>
      <xdr:row>93</xdr:row>
      <xdr:rowOff>142875</xdr:rowOff>
    </xdr:to>
    <xdr:graphicFrame>
      <xdr:nvGraphicFramePr>
        <xdr:cNvPr id="2" name="Chart 2"/>
        <xdr:cNvGraphicFramePr/>
      </xdr:nvGraphicFramePr>
      <xdr:xfrm>
        <a:off x="152400" y="10325100"/>
        <a:ext cx="82867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29</xdr:row>
      <xdr:rowOff>28575</xdr:rowOff>
    </xdr:from>
    <xdr:to>
      <xdr:col>9</xdr:col>
      <xdr:colOff>0</xdr:colOff>
      <xdr:row>51</xdr:row>
      <xdr:rowOff>104775</xdr:rowOff>
    </xdr:to>
    <xdr:graphicFrame>
      <xdr:nvGraphicFramePr>
        <xdr:cNvPr id="1" name="Chart 2"/>
        <xdr:cNvGraphicFramePr/>
      </xdr:nvGraphicFramePr>
      <xdr:xfrm>
        <a:off x="200025" y="4848225"/>
        <a:ext cx="90678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52</xdr:row>
      <xdr:rowOff>152400</xdr:rowOff>
    </xdr:from>
    <xdr:to>
      <xdr:col>8</xdr:col>
      <xdr:colOff>904875</xdr:colOff>
      <xdr:row>78</xdr:row>
      <xdr:rowOff>66675</xdr:rowOff>
    </xdr:to>
    <xdr:graphicFrame>
      <xdr:nvGraphicFramePr>
        <xdr:cNvPr id="2" name="Chart 3"/>
        <xdr:cNvGraphicFramePr/>
      </xdr:nvGraphicFramePr>
      <xdr:xfrm>
        <a:off x="142875" y="8696325"/>
        <a:ext cx="904875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142875</xdr:rowOff>
    </xdr:from>
    <xdr:to>
      <xdr:col>9</xdr:col>
      <xdr:colOff>914400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123825" y="4972050"/>
        <a:ext cx="10020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66675</xdr:rowOff>
    </xdr:from>
    <xdr:to>
      <xdr:col>3</xdr:col>
      <xdr:colOff>1333500</xdr:colOff>
      <xdr:row>59</xdr:row>
      <xdr:rowOff>104775</xdr:rowOff>
    </xdr:to>
    <xdr:graphicFrame>
      <xdr:nvGraphicFramePr>
        <xdr:cNvPr id="1" name="Chart 2"/>
        <xdr:cNvGraphicFramePr/>
      </xdr:nvGraphicFramePr>
      <xdr:xfrm>
        <a:off x="114300" y="4562475"/>
        <a:ext cx="59817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38100</xdr:rowOff>
    </xdr:from>
    <xdr:to>
      <xdr:col>9</xdr:col>
      <xdr:colOff>866775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0" y="4857750"/>
        <a:ext cx="100965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31</xdr:row>
      <xdr:rowOff>0</xdr:rowOff>
    </xdr:from>
    <xdr:to>
      <xdr:col>4</xdr:col>
      <xdr:colOff>0</xdr:colOff>
      <xdr:row>62</xdr:row>
      <xdr:rowOff>123825</xdr:rowOff>
    </xdr:to>
    <xdr:graphicFrame>
      <xdr:nvGraphicFramePr>
        <xdr:cNvPr id="1" name="Chart 1"/>
        <xdr:cNvGraphicFramePr/>
      </xdr:nvGraphicFramePr>
      <xdr:xfrm>
        <a:off x="123825" y="5248275"/>
        <a:ext cx="69151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38100</xdr:rowOff>
    </xdr:from>
    <xdr:to>
      <xdr:col>4</xdr:col>
      <xdr:colOff>0</xdr:colOff>
      <xdr:row>64</xdr:row>
      <xdr:rowOff>123825</xdr:rowOff>
    </xdr:to>
    <xdr:graphicFrame>
      <xdr:nvGraphicFramePr>
        <xdr:cNvPr id="1" name="Chart 1"/>
        <xdr:cNvGraphicFramePr/>
      </xdr:nvGraphicFramePr>
      <xdr:xfrm>
        <a:off x="180975" y="5210175"/>
        <a:ext cx="587692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32</xdr:row>
      <xdr:rowOff>66675</xdr:rowOff>
    </xdr:from>
    <xdr:to>
      <xdr:col>4</xdr:col>
      <xdr:colOff>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238125" y="5467350"/>
        <a:ext cx="65817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76200</xdr:rowOff>
    </xdr:from>
    <xdr:to>
      <xdr:col>4</xdr:col>
      <xdr:colOff>0</xdr:colOff>
      <xdr:row>62</xdr:row>
      <xdr:rowOff>66675</xdr:rowOff>
    </xdr:to>
    <xdr:graphicFrame>
      <xdr:nvGraphicFramePr>
        <xdr:cNvPr id="1" name="Chart 1"/>
        <xdr:cNvGraphicFramePr/>
      </xdr:nvGraphicFramePr>
      <xdr:xfrm>
        <a:off x="180975" y="5248275"/>
        <a:ext cx="61150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32</xdr:row>
      <xdr:rowOff>28575</xdr:rowOff>
    </xdr:from>
    <xdr:to>
      <xdr:col>4</xdr:col>
      <xdr:colOff>0</xdr:colOff>
      <xdr:row>63</xdr:row>
      <xdr:rowOff>38100</xdr:rowOff>
    </xdr:to>
    <xdr:graphicFrame>
      <xdr:nvGraphicFramePr>
        <xdr:cNvPr id="1" name="Chart 1"/>
        <xdr:cNvGraphicFramePr/>
      </xdr:nvGraphicFramePr>
      <xdr:xfrm>
        <a:off x="142875" y="5391150"/>
        <a:ext cx="60007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31</xdr:row>
      <xdr:rowOff>152400</xdr:rowOff>
    </xdr:from>
    <xdr:to>
      <xdr:col>4</xdr:col>
      <xdr:colOff>0</xdr:colOff>
      <xdr:row>63</xdr:row>
      <xdr:rowOff>76200</xdr:rowOff>
    </xdr:to>
    <xdr:graphicFrame>
      <xdr:nvGraphicFramePr>
        <xdr:cNvPr id="1" name="Chart 1"/>
        <xdr:cNvGraphicFramePr/>
      </xdr:nvGraphicFramePr>
      <xdr:xfrm>
        <a:off x="152400" y="5353050"/>
        <a:ext cx="61436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0</xdr:rowOff>
    </xdr:from>
    <xdr:to>
      <xdr:col>8</xdr:col>
      <xdr:colOff>723900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180975" y="4819650"/>
        <a:ext cx="83343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60</xdr:row>
      <xdr:rowOff>152400</xdr:rowOff>
    </xdr:from>
    <xdr:to>
      <xdr:col>8</xdr:col>
      <xdr:colOff>742950</xdr:colOff>
      <xdr:row>91</xdr:row>
      <xdr:rowOff>76200</xdr:rowOff>
    </xdr:to>
    <xdr:graphicFrame>
      <xdr:nvGraphicFramePr>
        <xdr:cNvPr id="2" name="Chart 2"/>
        <xdr:cNvGraphicFramePr/>
      </xdr:nvGraphicFramePr>
      <xdr:xfrm>
        <a:off x="180975" y="9991725"/>
        <a:ext cx="835342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32</xdr:row>
      <xdr:rowOff>28575</xdr:rowOff>
    </xdr:from>
    <xdr:to>
      <xdr:col>4</xdr:col>
      <xdr:colOff>0</xdr:colOff>
      <xdr:row>65</xdr:row>
      <xdr:rowOff>9525</xdr:rowOff>
    </xdr:to>
    <xdr:graphicFrame>
      <xdr:nvGraphicFramePr>
        <xdr:cNvPr id="1" name="Chart 1"/>
        <xdr:cNvGraphicFramePr/>
      </xdr:nvGraphicFramePr>
      <xdr:xfrm>
        <a:off x="219075" y="5391150"/>
        <a:ext cx="60102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31</xdr:row>
      <xdr:rowOff>28575</xdr:rowOff>
    </xdr:from>
    <xdr:to>
      <xdr:col>4</xdr:col>
      <xdr:colOff>0</xdr:colOff>
      <xdr:row>64</xdr:row>
      <xdr:rowOff>9525</xdr:rowOff>
    </xdr:to>
    <xdr:graphicFrame>
      <xdr:nvGraphicFramePr>
        <xdr:cNvPr id="1" name="Chart 1"/>
        <xdr:cNvGraphicFramePr/>
      </xdr:nvGraphicFramePr>
      <xdr:xfrm>
        <a:off x="219075" y="5200650"/>
        <a:ext cx="60102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30</xdr:row>
      <xdr:rowOff>142875</xdr:rowOff>
    </xdr:from>
    <xdr:to>
      <xdr:col>4</xdr:col>
      <xdr:colOff>295275</xdr:colOff>
      <xdr:row>65</xdr:row>
      <xdr:rowOff>142875</xdr:rowOff>
    </xdr:to>
    <xdr:graphicFrame>
      <xdr:nvGraphicFramePr>
        <xdr:cNvPr id="1" name="Chart 1"/>
        <xdr:cNvGraphicFramePr/>
      </xdr:nvGraphicFramePr>
      <xdr:xfrm>
        <a:off x="295275" y="5153025"/>
        <a:ext cx="62293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30</xdr:row>
      <xdr:rowOff>142875</xdr:rowOff>
    </xdr:from>
    <xdr:to>
      <xdr:col>4</xdr:col>
      <xdr:colOff>295275</xdr:colOff>
      <xdr:row>65</xdr:row>
      <xdr:rowOff>142875</xdr:rowOff>
    </xdr:to>
    <xdr:graphicFrame>
      <xdr:nvGraphicFramePr>
        <xdr:cNvPr id="1" name="Chart 1"/>
        <xdr:cNvGraphicFramePr/>
      </xdr:nvGraphicFramePr>
      <xdr:xfrm>
        <a:off x="295275" y="5153025"/>
        <a:ext cx="62293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28</xdr:row>
      <xdr:rowOff>152400</xdr:rowOff>
    </xdr:from>
    <xdr:to>
      <xdr:col>8</xdr:col>
      <xdr:colOff>571500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219075" y="4810125"/>
        <a:ext cx="84486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61</xdr:row>
      <xdr:rowOff>66675</xdr:rowOff>
    </xdr:from>
    <xdr:to>
      <xdr:col>8</xdr:col>
      <xdr:colOff>590550</xdr:colOff>
      <xdr:row>92</xdr:row>
      <xdr:rowOff>9525</xdr:rowOff>
    </xdr:to>
    <xdr:graphicFrame>
      <xdr:nvGraphicFramePr>
        <xdr:cNvPr id="2" name="Chart 2"/>
        <xdr:cNvGraphicFramePr/>
      </xdr:nvGraphicFramePr>
      <xdr:xfrm>
        <a:off x="200025" y="10067925"/>
        <a:ext cx="848677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28</xdr:row>
      <xdr:rowOff>152400</xdr:rowOff>
    </xdr:from>
    <xdr:to>
      <xdr:col>8</xdr:col>
      <xdr:colOff>695325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152400" y="4810125"/>
        <a:ext cx="81343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61</xdr:row>
      <xdr:rowOff>28575</xdr:rowOff>
    </xdr:from>
    <xdr:to>
      <xdr:col>8</xdr:col>
      <xdr:colOff>685800</xdr:colOff>
      <xdr:row>92</xdr:row>
      <xdr:rowOff>28575</xdr:rowOff>
    </xdr:to>
    <xdr:graphicFrame>
      <xdr:nvGraphicFramePr>
        <xdr:cNvPr id="2" name="Chart 2"/>
        <xdr:cNvGraphicFramePr/>
      </xdr:nvGraphicFramePr>
      <xdr:xfrm>
        <a:off x="152400" y="10029825"/>
        <a:ext cx="81248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47625</xdr:rowOff>
    </xdr:from>
    <xdr:to>
      <xdr:col>8</xdr:col>
      <xdr:colOff>733425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142875" y="5057775"/>
        <a:ext cx="85153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60</xdr:row>
      <xdr:rowOff>142875</xdr:rowOff>
    </xdr:from>
    <xdr:to>
      <xdr:col>8</xdr:col>
      <xdr:colOff>733425</xdr:colOff>
      <xdr:row>91</xdr:row>
      <xdr:rowOff>47625</xdr:rowOff>
    </xdr:to>
    <xdr:graphicFrame>
      <xdr:nvGraphicFramePr>
        <xdr:cNvPr id="2" name="Chart 2"/>
        <xdr:cNvGraphicFramePr/>
      </xdr:nvGraphicFramePr>
      <xdr:xfrm>
        <a:off x="152400" y="10010775"/>
        <a:ext cx="8505825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85725</xdr:rowOff>
    </xdr:from>
    <xdr:to>
      <xdr:col>8</xdr:col>
      <xdr:colOff>400050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123825" y="4905375"/>
        <a:ext cx="81057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61</xdr:row>
      <xdr:rowOff>66675</xdr:rowOff>
    </xdr:from>
    <xdr:to>
      <xdr:col>8</xdr:col>
      <xdr:colOff>400050</xdr:colOff>
      <xdr:row>91</xdr:row>
      <xdr:rowOff>152400</xdr:rowOff>
    </xdr:to>
    <xdr:graphicFrame>
      <xdr:nvGraphicFramePr>
        <xdr:cNvPr id="2" name="Chart 2"/>
        <xdr:cNvGraphicFramePr/>
      </xdr:nvGraphicFramePr>
      <xdr:xfrm>
        <a:off x="114300" y="10067925"/>
        <a:ext cx="81153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30</xdr:row>
      <xdr:rowOff>28575</xdr:rowOff>
    </xdr:from>
    <xdr:to>
      <xdr:col>5</xdr:col>
      <xdr:colOff>0</xdr:colOff>
      <xdr:row>60</xdr:row>
      <xdr:rowOff>133350</xdr:rowOff>
    </xdr:to>
    <xdr:graphicFrame>
      <xdr:nvGraphicFramePr>
        <xdr:cNvPr id="1" name="Chart 1"/>
        <xdr:cNvGraphicFramePr/>
      </xdr:nvGraphicFramePr>
      <xdr:xfrm>
        <a:off x="381000" y="5038725"/>
        <a:ext cx="58864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152400</xdr:rowOff>
    </xdr:from>
    <xdr:to>
      <xdr:col>5</xdr:col>
      <xdr:colOff>0</xdr:colOff>
      <xdr:row>60</xdr:row>
      <xdr:rowOff>28575</xdr:rowOff>
    </xdr:to>
    <xdr:graphicFrame>
      <xdr:nvGraphicFramePr>
        <xdr:cNvPr id="1" name="Chart 1"/>
        <xdr:cNvGraphicFramePr/>
      </xdr:nvGraphicFramePr>
      <xdr:xfrm>
        <a:off x="180975" y="5029200"/>
        <a:ext cx="66198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28</xdr:row>
      <xdr:rowOff>152400</xdr:rowOff>
    </xdr:from>
    <xdr:to>
      <xdr:col>8</xdr:col>
      <xdr:colOff>114300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447675" y="4810125"/>
        <a:ext cx="8105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61</xdr:row>
      <xdr:rowOff>28575</xdr:rowOff>
    </xdr:from>
    <xdr:to>
      <xdr:col>8</xdr:col>
      <xdr:colOff>133350</xdr:colOff>
      <xdr:row>91</xdr:row>
      <xdr:rowOff>123825</xdr:rowOff>
    </xdr:to>
    <xdr:graphicFrame>
      <xdr:nvGraphicFramePr>
        <xdr:cNvPr id="2" name="Chart 2"/>
        <xdr:cNvGraphicFramePr/>
      </xdr:nvGraphicFramePr>
      <xdr:xfrm>
        <a:off x="457200" y="10029825"/>
        <a:ext cx="8115300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I41"/>
  <sheetViews>
    <sheetView showGridLines="0" view="pageBreakPreview" zoomScale="75" zoomScaleNormal="75" zoomScaleSheetLayoutView="75" workbookViewId="0" topLeftCell="A4">
      <selection activeCell="A38" sqref="A38"/>
    </sheetView>
  </sheetViews>
  <sheetFormatPr defaultColWidth="12.57421875" defaultRowHeight="12.75"/>
  <cols>
    <col min="1" max="1" width="33.8515625" style="54" customWidth="1"/>
    <col min="2" max="2" width="16.00390625" style="54" customWidth="1"/>
    <col min="3" max="3" width="13.7109375" style="54" customWidth="1"/>
    <col min="4" max="4" width="14.57421875" style="54" customWidth="1"/>
    <col min="5" max="5" width="16.140625" style="54" customWidth="1"/>
    <col min="6" max="6" width="16.00390625" style="54" customWidth="1"/>
    <col min="7" max="7" width="15.140625" style="54" customWidth="1"/>
    <col min="8" max="8" width="13.8515625" style="54" customWidth="1"/>
    <col min="9" max="16384" width="19.140625" style="54" customWidth="1"/>
  </cols>
  <sheetData>
    <row r="1" spans="1:8" ht="18">
      <c r="A1" s="275" t="s">
        <v>61</v>
      </c>
      <c r="B1" s="275"/>
      <c r="C1" s="275"/>
      <c r="D1" s="275"/>
      <c r="E1" s="275"/>
      <c r="F1" s="275"/>
      <c r="G1" s="275"/>
      <c r="H1" s="275"/>
    </row>
    <row r="2" spans="1:7" ht="12.75">
      <c r="A2" s="67"/>
      <c r="B2" s="67"/>
      <c r="C2" s="67"/>
      <c r="D2" s="67"/>
      <c r="E2" s="67"/>
      <c r="F2" s="67"/>
      <c r="G2" s="68"/>
    </row>
    <row r="3" spans="1:8" ht="15">
      <c r="A3" s="280" t="s">
        <v>107</v>
      </c>
      <c r="B3" s="280"/>
      <c r="C3" s="280"/>
      <c r="D3" s="280"/>
      <c r="E3" s="280"/>
      <c r="F3" s="280"/>
      <c r="G3" s="280"/>
      <c r="H3" s="280"/>
    </row>
    <row r="4" spans="1:8" ht="15">
      <c r="A4" s="280" t="s">
        <v>106</v>
      </c>
      <c r="B4" s="280"/>
      <c r="C4" s="280"/>
      <c r="D4" s="280"/>
      <c r="E4" s="280"/>
      <c r="F4" s="280"/>
      <c r="G4" s="280"/>
      <c r="H4" s="280"/>
    </row>
    <row r="5" spans="1:7" ht="13.5" customHeight="1" thickBot="1">
      <c r="A5" s="272"/>
      <c r="B5" s="272"/>
      <c r="C5" s="273"/>
      <c r="D5" s="273"/>
      <c r="E5" s="273"/>
      <c r="F5" s="273"/>
      <c r="G5" s="68"/>
    </row>
    <row r="6" spans="1:8" ht="12.75">
      <c r="A6" s="276" t="s">
        <v>92</v>
      </c>
      <c r="B6" s="268" t="s">
        <v>120</v>
      </c>
      <c r="C6" s="270" t="s">
        <v>105</v>
      </c>
      <c r="D6" s="271"/>
      <c r="E6" s="271"/>
      <c r="F6" s="271"/>
      <c r="G6" s="271"/>
      <c r="H6" s="271"/>
    </row>
    <row r="7" spans="1:8" ht="13.5" thickBot="1">
      <c r="A7" s="277"/>
      <c r="B7" s="269"/>
      <c r="C7" s="96">
        <v>1962</v>
      </c>
      <c r="D7" s="96">
        <v>1972</v>
      </c>
      <c r="E7" s="96">
        <v>1982</v>
      </c>
      <c r="F7" s="96">
        <v>1989</v>
      </c>
      <c r="G7" s="97">
        <v>1999</v>
      </c>
      <c r="H7" s="97" t="s">
        <v>140</v>
      </c>
    </row>
    <row r="8" spans="1:8" ht="12.75">
      <c r="A8" s="80" t="s">
        <v>0</v>
      </c>
      <c r="B8" s="81" t="s">
        <v>1</v>
      </c>
      <c r="C8" s="82">
        <v>3007.626</v>
      </c>
      <c r="D8" s="82">
        <v>2571.059</v>
      </c>
      <c r="E8" s="82">
        <v>2375.327</v>
      </c>
      <c r="F8" s="82">
        <v>2284.944</v>
      </c>
      <c r="G8" s="83">
        <v>1790.162</v>
      </c>
      <c r="H8" s="83">
        <f>H9+H10</f>
        <v>989.8000000000001</v>
      </c>
    </row>
    <row r="9" spans="1:8" ht="12.75">
      <c r="A9" s="84" t="s">
        <v>56</v>
      </c>
      <c r="B9" s="85" t="s">
        <v>1</v>
      </c>
      <c r="C9" s="86">
        <v>150.948</v>
      </c>
      <c r="D9" s="86">
        <v>45.457</v>
      </c>
      <c r="E9" s="86">
        <v>31.315</v>
      </c>
      <c r="F9" s="86">
        <v>20.776</v>
      </c>
      <c r="G9" s="87">
        <v>25.706</v>
      </c>
      <c r="H9" s="87">
        <v>22.2</v>
      </c>
    </row>
    <row r="10" spans="1:8" ht="12.75">
      <c r="A10" s="84" t="s">
        <v>57</v>
      </c>
      <c r="B10" s="85" t="s">
        <v>1</v>
      </c>
      <c r="C10" s="86">
        <v>2856.678</v>
      </c>
      <c r="D10" s="86">
        <v>2525.602</v>
      </c>
      <c r="E10" s="86">
        <v>2344.012</v>
      </c>
      <c r="F10" s="86">
        <v>2264.168</v>
      </c>
      <c r="G10" s="87">
        <v>1764.456</v>
      </c>
      <c r="H10" s="87">
        <v>967.6</v>
      </c>
    </row>
    <row r="11" spans="1:8" ht="12.75">
      <c r="A11" s="84"/>
      <c r="B11" s="88"/>
      <c r="C11" s="86"/>
      <c r="D11" s="86"/>
      <c r="E11" s="86"/>
      <c r="F11" s="86"/>
      <c r="G11" s="87"/>
      <c r="H11" s="87"/>
    </row>
    <row r="12" spans="1:8" ht="12.75">
      <c r="A12" s="84" t="s">
        <v>2</v>
      </c>
      <c r="B12" s="85" t="s">
        <v>74</v>
      </c>
      <c r="C12" s="86">
        <v>44650.089</v>
      </c>
      <c r="D12" s="86">
        <v>45702.62</v>
      </c>
      <c r="E12" s="86">
        <v>44311.718</v>
      </c>
      <c r="F12" s="86">
        <v>42939.208</v>
      </c>
      <c r="G12" s="87">
        <v>42180.951</v>
      </c>
      <c r="H12" s="87">
        <v>30614.2</v>
      </c>
    </row>
    <row r="13" spans="1:8" ht="12.75">
      <c r="A13" s="84" t="s">
        <v>58</v>
      </c>
      <c r="B13" s="85" t="s">
        <v>74</v>
      </c>
      <c r="C13" s="86">
        <v>19441.63</v>
      </c>
      <c r="D13" s="86">
        <v>19506.876</v>
      </c>
      <c r="E13" s="86">
        <v>18117.717</v>
      </c>
      <c r="F13" s="86">
        <v>16247.7</v>
      </c>
      <c r="G13" s="87">
        <v>16920.359</v>
      </c>
      <c r="H13" s="87">
        <v>15375.3</v>
      </c>
    </row>
    <row r="14" spans="1:8" ht="12.75">
      <c r="A14" s="84" t="s">
        <v>59</v>
      </c>
      <c r="B14" s="85" t="s">
        <v>74</v>
      </c>
      <c r="C14" s="86">
        <v>25208.459</v>
      </c>
      <c r="D14" s="86">
        <v>26195.786</v>
      </c>
      <c r="E14" s="86">
        <v>26194.052</v>
      </c>
      <c r="F14" s="86">
        <v>26691.507999999998</v>
      </c>
      <c r="G14" s="87">
        <v>25260.592</v>
      </c>
      <c r="H14" s="87">
        <v>15238.9</v>
      </c>
    </row>
    <row r="15" spans="1:8" ht="12.75">
      <c r="A15" s="84"/>
      <c r="B15" s="85"/>
      <c r="C15" s="86"/>
      <c r="D15" s="86"/>
      <c r="E15" s="86"/>
      <c r="F15" s="86"/>
      <c r="G15" s="87"/>
      <c r="H15" s="87"/>
    </row>
    <row r="16" spans="1:8" ht="12.75">
      <c r="A16" s="89" t="s">
        <v>91</v>
      </c>
      <c r="B16" s="85" t="s">
        <v>74</v>
      </c>
      <c r="C16" s="86">
        <v>11565.66</v>
      </c>
      <c r="D16" s="86">
        <v>10666.051</v>
      </c>
      <c r="E16" s="86">
        <v>9591.467</v>
      </c>
      <c r="F16" s="86">
        <v>9246.692</v>
      </c>
      <c r="G16" s="87">
        <v>8258.3</v>
      </c>
      <c r="H16" s="87">
        <v>4643.41</v>
      </c>
    </row>
    <row r="17" spans="1:8" ht="12.75">
      <c r="A17" s="89"/>
      <c r="B17" s="85"/>
      <c r="C17" s="86"/>
      <c r="D17" s="86"/>
      <c r="E17" s="86"/>
      <c r="F17" s="86"/>
      <c r="G17" s="87"/>
      <c r="H17" s="87"/>
    </row>
    <row r="18" spans="1:8" ht="12.75">
      <c r="A18" s="89" t="s">
        <v>60</v>
      </c>
      <c r="B18" s="85" t="s">
        <v>74</v>
      </c>
      <c r="C18" s="86">
        <v>1768.407</v>
      </c>
      <c r="D18" s="86">
        <v>2352.915</v>
      </c>
      <c r="E18" s="86">
        <v>1508.674</v>
      </c>
      <c r="F18" s="86">
        <v>2133.173</v>
      </c>
      <c r="G18" s="87">
        <v>3587.273</v>
      </c>
      <c r="H18" s="87">
        <v>3048.49</v>
      </c>
    </row>
    <row r="19" spans="1:8" ht="12.75">
      <c r="A19" s="84"/>
      <c r="B19" s="88"/>
      <c r="C19" s="86"/>
      <c r="D19" s="86"/>
      <c r="E19" s="86"/>
      <c r="F19" s="86"/>
      <c r="G19" s="87"/>
      <c r="H19" s="87"/>
    </row>
    <row r="20" spans="1:8" ht="12.75">
      <c r="A20" s="84" t="s">
        <v>3</v>
      </c>
      <c r="B20" s="85" t="s">
        <v>74</v>
      </c>
      <c r="C20" s="86">
        <v>2034.107</v>
      </c>
      <c r="D20" s="86">
        <v>2498.485</v>
      </c>
      <c r="E20" s="86">
        <v>2680.586</v>
      </c>
      <c r="F20" s="86">
        <v>2633.284</v>
      </c>
      <c r="G20" s="87">
        <v>3315.6</v>
      </c>
      <c r="H20" s="87">
        <v>3093.5</v>
      </c>
    </row>
    <row r="21" spans="1:8" ht="12.75">
      <c r="A21" s="84"/>
      <c r="B21" s="88"/>
      <c r="C21" s="86"/>
      <c r="D21" s="86"/>
      <c r="E21" s="86"/>
      <c r="F21" s="86"/>
      <c r="G21" s="87"/>
      <c r="H21" s="87"/>
    </row>
    <row r="22" spans="1:8" ht="12.75">
      <c r="A22" s="84" t="s">
        <v>4</v>
      </c>
      <c r="B22" s="85" t="s">
        <v>86</v>
      </c>
      <c r="C22" s="86" t="s">
        <v>63</v>
      </c>
      <c r="D22" s="86" t="s">
        <v>63</v>
      </c>
      <c r="E22" s="86">
        <v>9553.576</v>
      </c>
      <c r="F22" s="86">
        <v>8872</v>
      </c>
      <c r="G22" s="87">
        <v>11849.525</v>
      </c>
      <c r="H22" s="87">
        <v>14830.95</v>
      </c>
    </row>
    <row r="23" spans="1:8" ht="12.75">
      <c r="A23" s="84"/>
      <c r="B23" s="88"/>
      <c r="C23" s="86"/>
      <c r="D23" s="86"/>
      <c r="E23" s="86"/>
      <c r="F23" s="86"/>
      <c r="G23" s="87"/>
      <c r="H23" s="87"/>
    </row>
    <row r="24" spans="1:8" ht="12.75">
      <c r="A24" s="84" t="s">
        <v>5</v>
      </c>
      <c r="B24" s="85" t="s">
        <v>87</v>
      </c>
      <c r="C24" s="86" t="s">
        <v>63</v>
      </c>
      <c r="D24" s="86" t="s">
        <v>63</v>
      </c>
      <c r="E24" s="86">
        <v>1496.4</v>
      </c>
      <c r="F24" s="86">
        <v>1262.2</v>
      </c>
      <c r="G24" s="87">
        <v>1188.894</v>
      </c>
      <c r="H24" s="87">
        <v>888.97</v>
      </c>
    </row>
    <row r="25" spans="1:8" ht="12.75">
      <c r="A25" s="84"/>
      <c r="B25" s="88"/>
      <c r="C25" s="86"/>
      <c r="D25" s="86"/>
      <c r="E25" s="86"/>
      <c r="F25" s="86"/>
      <c r="G25" s="87"/>
      <c r="H25" s="87"/>
    </row>
    <row r="26" spans="1:8" ht="13.5" thickBot="1">
      <c r="A26" s="90" t="s">
        <v>64</v>
      </c>
      <c r="B26" s="91" t="s">
        <v>88</v>
      </c>
      <c r="C26" s="92" t="s">
        <v>63</v>
      </c>
      <c r="D26" s="92" t="s">
        <v>63</v>
      </c>
      <c r="E26" s="92">
        <v>10845.417</v>
      </c>
      <c r="F26" s="92">
        <v>9069.65</v>
      </c>
      <c r="G26" s="93">
        <v>15539.209</v>
      </c>
      <c r="H26" s="93" t="s">
        <v>63</v>
      </c>
    </row>
    <row r="27" spans="1:7" ht="12.75">
      <c r="A27" s="94" t="s">
        <v>65</v>
      </c>
      <c r="B27" s="94"/>
      <c r="C27" s="94"/>
      <c r="D27" s="94"/>
      <c r="E27" s="94"/>
      <c r="F27" s="94"/>
      <c r="G27" s="95"/>
    </row>
    <row r="28" spans="1:6" ht="12.75">
      <c r="A28" s="55" t="s">
        <v>97</v>
      </c>
      <c r="B28" s="55"/>
      <c r="C28" s="55"/>
      <c r="D28" s="55"/>
      <c r="E28" s="55"/>
      <c r="F28" s="55"/>
    </row>
    <row r="29" spans="1:6" ht="12.75">
      <c r="A29" s="55" t="s">
        <v>98</v>
      </c>
      <c r="B29" s="55"/>
      <c r="C29" s="55"/>
      <c r="D29" s="55"/>
      <c r="E29" s="55"/>
      <c r="F29" s="55"/>
    </row>
    <row r="30" spans="1:6" ht="12.75">
      <c r="A30" s="55" t="s">
        <v>99</v>
      </c>
      <c r="B30" s="55"/>
      <c r="C30" s="55"/>
      <c r="D30" s="55"/>
      <c r="E30" s="55"/>
      <c r="F30" s="55"/>
    </row>
    <row r="31" spans="1:6" ht="12.75">
      <c r="A31" s="55" t="s">
        <v>100</v>
      </c>
      <c r="B31" s="55"/>
      <c r="C31" s="55"/>
      <c r="D31" s="55"/>
      <c r="E31" s="55"/>
      <c r="F31" s="55"/>
    </row>
    <row r="32" spans="1:9" ht="14.25" customHeight="1">
      <c r="A32" s="278" t="s">
        <v>141</v>
      </c>
      <c r="B32" s="278"/>
      <c r="C32" s="278"/>
      <c r="D32" s="278"/>
      <c r="E32" s="278"/>
      <c r="F32" s="278"/>
      <c r="G32" s="278"/>
      <c r="H32" s="278"/>
      <c r="I32" s="278"/>
    </row>
    <row r="33" spans="1:9" ht="12.75">
      <c r="A33" s="279" t="s">
        <v>142</v>
      </c>
      <c r="B33" s="279"/>
      <c r="C33" s="279"/>
      <c r="D33" s="279"/>
      <c r="E33" s="279"/>
      <c r="F33" s="279"/>
      <c r="G33" s="279"/>
      <c r="H33" s="279"/>
      <c r="I33" s="279"/>
    </row>
    <row r="34" spans="1:9" ht="12.75">
      <c r="A34" s="279" t="s">
        <v>143</v>
      </c>
      <c r="B34" s="279"/>
      <c r="C34" s="279"/>
      <c r="D34" s="279"/>
      <c r="E34" s="279"/>
      <c r="F34" s="279"/>
      <c r="G34" s="279"/>
      <c r="H34" s="279"/>
      <c r="I34" s="279"/>
    </row>
    <row r="35" spans="1:9" ht="12.75">
      <c r="A35" s="279" t="s">
        <v>144</v>
      </c>
      <c r="B35" s="279"/>
      <c r="C35" s="279"/>
      <c r="D35" s="279"/>
      <c r="E35" s="279"/>
      <c r="F35" s="279"/>
      <c r="G35" s="279"/>
      <c r="H35" s="279"/>
      <c r="I35" s="279"/>
    </row>
    <row r="36" spans="1:6" ht="12.75">
      <c r="A36" s="230"/>
      <c r="B36" s="230"/>
      <c r="C36" s="230"/>
      <c r="D36" s="230"/>
      <c r="E36" s="230"/>
      <c r="F36" s="230"/>
    </row>
    <row r="37" spans="1:6" ht="12.75">
      <c r="A37" s="230"/>
      <c r="B37" s="230"/>
      <c r="C37" s="230"/>
      <c r="D37" s="230"/>
      <c r="E37" s="230"/>
      <c r="F37" s="230"/>
    </row>
    <row r="41" ht="12.75">
      <c r="E41" s="56"/>
    </row>
  </sheetData>
  <mergeCells count="11">
    <mergeCell ref="A3:H3"/>
    <mergeCell ref="A4:H4"/>
    <mergeCell ref="A1:H1"/>
    <mergeCell ref="A6:A7"/>
    <mergeCell ref="B6:B7"/>
    <mergeCell ref="C6:H6"/>
    <mergeCell ref="A5:F5"/>
    <mergeCell ref="A32:I32"/>
    <mergeCell ref="A33:I33"/>
    <mergeCell ref="A34:I34"/>
    <mergeCell ref="A35:I3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Q35"/>
  <sheetViews>
    <sheetView showGridLines="0" view="pageBreakPreview" zoomScale="75" zoomScaleNormal="75" zoomScaleSheetLayoutView="75" workbookViewId="0" topLeftCell="A1">
      <selection activeCell="J28" sqref="J28"/>
    </sheetView>
  </sheetViews>
  <sheetFormatPr defaultColWidth="12.57421875" defaultRowHeight="12.75"/>
  <cols>
    <col min="1" max="1" width="22.7109375" style="31" customWidth="1"/>
    <col min="2" max="2" width="13.7109375" style="31" customWidth="1"/>
    <col min="3" max="3" width="12.7109375" style="31" customWidth="1"/>
    <col min="4" max="4" width="15.421875" style="31" customWidth="1"/>
    <col min="5" max="5" width="14.140625" style="31" customWidth="1"/>
    <col min="6" max="9" width="12.7109375" style="31" customWidth="1"/>
    <col min="10" max="16384" width="19.140625" style="8" customWidth="1"/>
  </cols>
  <sheetData>
    <row r="1" spans="1:17" ht="18">
      <c r="A1" s="326" t="s">
        <v>61</v>
      </c>
      <c r="B1" s="326"/>
      <c r="C1" s="326"/>
      <c r="D1" s="326"/>
      <c r="E1" s="326"/>
      <c r="F1" s="326"/>
      <c r="G1" s="326"/>
      <c r="H1" s="326"/>
      <c r="I1" s="326"/>
      <c r="K1" s="9"/>
      <c r="L1" s="9"/>
      <c r="M1" s="9"/>
      <c r="N1" s="9"/>
      <c r="O1" s="9"/>
      <c r="P1" s="9"/>
      <c r="Q1" s="9"/>
    </row>
    <row r="3" spans="1:9" ht="15">
      <c r="A3" s="327" t="s">
        <v>150</v>
      </c>
      <c r="B3" s="327"/>
      <c r="C3" s="327"/>
      <c r="D3" s="327"/>
      <c r="E3" s="327"/>
      <c r="F3" s="327"/>
      <c r="G3" s="327"/>
      <c r="H3" s="327"/>
      <c r="I3" s="327"/>
    </row>
    <row r="4" spans="1:9" ht="13.5" thickBot="1">
      <c r="A4" s="161"/>
      <c r="B4" s="161"/>
      <c r="C4" s="162"/>
      <c r="D4" s="162"/>
      <c r="E4" s="162"/>
      <c r="F4" s="162"/>
      <c r="G4" s="162"/>
      <c r="H4" s="162"/>
      <c r="I4" s="162"/>
    </row>
    <row r="5" spans="1:9" ht="12.75">
      <c r="A5" s="165"/>
      <c r="B5" s="330" t="s">
        <v>72</v>
      </c>
      <c r="C5" s="331"/>
      <c r="D5" s="332" t="s">
        <v>6</v>
      </c>
      <c r="E5" s="333"/>
      <c r="F5" s="333"/>
      <c r="G5" s="333"/>
      <c r="H5" s="334" t="s">
        <v>46</v>
      </c>
      <c r="I5" s="335"/>
    </row>
    <row r="6" spans="1:9" ht="12.75">
      <c r="A6" s="166" t="s">
        <v>9</v>
      </c>
      <c r="B6" s="296" t="s">
        <v>44</v>
      </c>
      <c r="C6" s="296" t="s">
        <v>96</v>
      </c>
      <c r="D6" s="328" t="s">
        <v>47</v>
      </c>
      <c r="E6" s="329"/>
      <c r="F6" s="328" t="s">
        <v>12</v>
      </c>
      <c r="G6" s="329"/>
      <c r="H6" s="336"/>
      <c r="I6" s="337"/>
    </row>
    <row r="7" spans="1:9" ht="13.5" thickBot="1">
      <c r="A7" s="167"/>
      <c r="B7" s="297"/>
      <c r="C7" s="297"/>
      <c r="D7" s="143" t="s">
        <v>44</v>
      </c>
      <c r="E7" s="143" t="s">
        <v>96</v>
      </c>
      <c r="F7" s="143" t="s">
        <v>44</v>
      </c>
      <c r="G7" s="143" t="s">
        <v>96</v>
      </c>
      <c r="H7" s="143" t="s">
        <v>44</v>
      </c>
      <c r="I7" s="144" t="s">
        <v>96</v>
      </c>
    </row>
    <row r="8" spans="1:10" ht="12.75">
      <c r="A8" s="163" t="s">
        <v>13</v>
      </c>
      <c r="B8" s="112">
        <v>39220</v>
      </c>
      <c r="C8" s="112">
        <v>971540</v>
      </c>
      <c r="D8" s="112">
        <v>38481</v>
      </c>
      <c r="E8" s="112">
        <v>955688</v>
      </c>
      <c r="F8" s="112">
        <v>135</v>
      </c>
      <c r="G8" s="112">
        <v>3275</v>
      </c>
      <c r="H8" s="112">
        <v>604</v>
      </c>
      <c r="I8" s="113">
        <v>12577</v>
      </c>
      <c r="J8" s="41"/>
    </row>
    <row r="9" spans="1:10" ht="12.75">
      <c r="A9" s="164" t="s">
        <v>14</v>
      </c>
      <c r="B9" s="115">
        <v>15992</v>
      </c>
      <c r="C9" s="115">
        <v>389389</v>
      </c>
      <c r="D9" s="115">
        <v>14829</v>
      </c>
      <c r="E9" s="115">
        <v>373142</v>
      </c>
      <c r="F9" s="115">
        <v>107</v>
      </c>
      <c r="G9" s="115">
        <v>1537</v>
      </c>
      <c r="H9" s="115">
        <v>1056</v>
      </c>
      <c r="I9" s="116">
        <v>14710</v>
      </c>
      <c r="J9" s="41"/>
    </row>
    <row r="10" spans="1:10" ht="12.75">
      <c r="A10" s="164" t="s">
        <v>15</v>
      </c>
      <c r="B10" s="115">
        <v>6925</v>
      </c>
      <c r="C10" s="115">
        <v>278456</v>
      </c>
      <c r="D10" s="115">
        <v>6385</v>
      </c>
      <c r="E10" s="115">
        <v>263630</v>
      </c>
      <c r="F10" s="115">
        <v>46</v>
      </c>
      <c r="G10" s="115">
        <v>2095</v>
      </c>
      <c r="H10" s="115">
        <v>494</v>
      </c>
      <c r="I10" s="116">
        <v>12731</v>
      </c>
      <c r="J10" s="41"/>
    </row>
    <row r="11" spans="1:10" ht="12.75">
      <c r="A11" s="164" t="s">
        <v>16</v>
      </c>
      <c r="B11" s="115">
        <v>5930</v>
      </c>
      <c r="C11" s="115">
        <v>136246</v>
      </c>
      <c r="D11" s="115">
        <v>5888</v>
      </c>
      <c r="E11" s="115">
        <v>134888</v>
      </c>
      <c r="F11" s="115">
        <v>24</v>
      </c>
      <c r="G11" s="115">
        <v>760</v>
      </c>
      <c r="H11" s="115">
        <v>18</v>
      </c>
      <c r="I11" s="116">
        <v>598</v>
      </c>
      <c r="J11" s="41"/>
    </row>
    <row r="12" spans="1:10" ht="12.75">
      <c r="A12" s="164" t="s">
        <v>17</v>
      </c>
      <c r="B12" s="115">
        <v>1681</v>
      </c>
      <c r="C12" s="115">
        <v>108065</v>
      </c>
      <c r="D12" s="115">
        <v>1549</v>
      </c>
      <c r="E12" s="115">
        <v>99544</v>
      </c>
      <c r="F12" s="115">
        <v>10</v>
      </c>
      <c r="G12" s="115">
        <v>1500</v>
      </c>
      <c r="H12" s="115">
        <v>122</v>
      </c>
      <c r="I12" s="116">
        <v>7021</v>
      </c>
      <c r="J12" s="41"/>
    </row>
    <row r="13" spans="1:10" ht="12.75">
      <c r="A13" s="164" t="s">
        <v>18</v>
      </c>
      <c r="B13" s="115">
        <v>303</v>
      </c>
      <c r="C13" s="115">
        <v>42487</v>
      </c>
      <c r="D13" s="115">
        <v>233</v>
      </c>
      <c r="E13" s="115">
        <v>32259</v>
      </c>
      <c r="F13" s="115">
        <v>7</v>
      </c>
      <c r="G13" s="115">
        <v>1740</v>
      </c>
      <c r="H13" s="115">
        <v>63</v>
      </c>
      <c r="I13" s="116">
        <v>8488</v>
      </c>
      <c r="J13" s="41"/>
    </row>
    <row r="14" spans="1:10" ht="12.75">
      <c r="A14" s="164" t="s">
        <v>19</v>
      </c>
      <c r="B14" s="115">
        <v>2786</v>
      </c>
      <c r="C14" s="115">
        <v>330515</v>
      </c>
      <c r="D14" s="115">
        <v>2553</v>
      </c>
      <c r="E14" s="115">
        <v>290996</v>
      </c>
      <c r="F14" s="115">
        <v>52</v>
      </c>
      <c r="G14" s="115">
        <v>14673</v>
      </c>
      <c r="H14" s="115">
        <v>181</v>
      </c>
      <c r="I14" s="116">
        <v>24846</v>
      </c>
      <c r="J14" s="41"/>
    </row>
    <row r="15" spans="1:10" ht="12.75">
      <c r="A15" s="164" t="s">
        <v>20</v>
      </c>
      <c r="B15" s="115">
        <v>4523</v>
      </c>
      <c r="C15" s="115">
        <v>544135</v>
      </c>
      <c r="D15" s="115">
        <v>4209</v>
      </c>
      <c r="E15" s="115">
        <v>492962</v>
      </c>
      <c r="F15" s="115">
        <v>58</v>
      </c>
      <c r="G15" s="115">
        <v>10636</v>
      </c>
      <c r="H15" s="115">
        <v>256</v>
      </c>
      <c r="I15" s="116">
        <v>40537</v>
      </c>
      <c r="J15" s="41"/>
    </row>
    <row r="16" spans="1:10" ht="12.75">
      <c r="A16" s="164" t="s">
        <v>21</v>
      </c>
      <c r="B16" s="115">
        <v>518</v>
      </c>
      <c r="C16" s="115">
        <v>32895</v>
      </c>
      <c r="D16" s="115">
        <v>511</v>
      </c>
      <c r="E16" s="115">
        <v>32478</v>
      </c>
      <c r="F16" s="115">
        <v>2</v>
      </c>
      <c r="G16" s="115">
        <v>42</v>
      </c>
      <c r="H16" s="115">
        <v>5</v>
      </c>
      <c r="I16" s="116">
        <v>375</v>
      </c>
      <c r="J16" s="41"/>
    </row>
    <row r="17" spans="1:10" ht="12.75">
      <c r="A17" s="164" t="s">
        <v>22</v>
      </c>
      <c r="B17" s="115">
        <v>15136</v>
      </c>
      <c r="C17" s="115">
        <v>1220631</v>
      </c>
      <c r="D17" s="115">
        <v>14028</v>
      </c>
      <c r="E17" s="115">
        <v>1131474</v>
      </c>
      <c r="F17" s="115">
        <v>121</v>
      </c>
      <c r="G17" s="115">
        <v>16832</v>
      </c>
      <c r="H17" s="115">
        <v>987</v>
      </c>
      <c r="I17" s="116">
        <v>72325</v>
      </c>
      <c r="J17" s="41"/>
    </row>
    <row r="18" spans="1:10" ht="12.75">
      <c r="A18" s="164" t="s">
        <v>23</v>
      </c>
      <c r="B18" s="115">
        <v>1209</v>
      </c>
      <c r="C18" s="115">
        <v>92552</v>
      </c>
      <c r="D18" s="115">
        <v>1029</v>
      </c>
      <c r="E18" s="115">
        <v>80235</v>
      </c>
      <c r="F18" s="115">
        <v>17</v>
      </c>
      <c r="G18" s="115">
        <v>1707</v>
      </c>
      <c r="H18" s="115">
        <v>163</v>
      </c>
      <c r="I18" s="116">
        <v>10610</v>
      </c>
      <c r="J18" s="41"/>
    </row>
    <row r="19" spans="1:10" ht="12.75">
      <c r="A19" s="164" t="s">
        <v>124</v>
      </c>
      <c r="B19" s="115">
        <v>2590</v>
      </c>
      <c r="C19" s="115">
        <v>355471</v>
      </c>
      <c r="D19" s="115">
        <v>2289</v>
      </c>
      <c r="E19" s="115">
        <v>296286</v>
      </c>
      <c r="F19" s="115">
        <v>40</v>
      </c>
      <c r="G19" s="115">
        <v>7675</v>
      </c>
      <c r="H19" s="115">
        <v>261</v>
      </c>
      <c r="I19" s="116">
        <v>51510</v>
      </c>
      <c r="J19" s="41"/>
    </row>
    <row r="20" spans="1:10" ht="12.75">
      <c r="A20" s="164" t="s">
        <v>25</v>
      </c>
      <c r="B20" s="115">
        <v>508</v>
      </c>
      <c r="C20" s="115">
        <v>51001</v>
      </c>
      <c r="D20" s="115">
        <v>429</v>
      </c>
      <c r="E20" s="115">
        <v>35779</v>
      </c>
      <c r="F20" s="115">
        <v>16</v>
      </c>
      <c r="G20" s="115">
        <v>1497</v>
      </c>
      <c r="H20" s="115">
        <v>63</v>
      </c>
      <c r="I20" s="116">
        <v>13725</v>
      </c>
      <c r="J20" s="41"/>
    </row>
    <row r="21" spans="1:10" ht="12.75">
      <c r="A21" s="164" t="s">
        <v>26</v>
      </c>
      <c r="B21" s="115">
        <v>281</v>
      </c>
      <c r="C21" s="115">
        <v>57339</v>
      </c>
      <c r="D21" s="115">
        <v>174</v>
      </c>
      <c r="E21" s="115">
        <v>31972</v>
      </c>
      <c r="F21" s="115">
        <v>32</v>
      </c>
      <c r="G21" s="115">
        <v>9270</v>
      </c>
      <c r="H21" s="115">
        <v>75</v>
      </c>
      <c r="I21" s="116">
        <v>16097</v>
      </c>
      <c r="J21" s="41"/>
    </row>
    <row r="22" spans="1:10" ht="12.75">
      <c r="A22" s="164" t="s">
        <v>27</v>
      </c>
      <c r="B22" s="115">
        <v>7876</v>
      </c>
      <c r="C22" s="115">
        <v>675637</v>
      </c>
      <c r="D22" s="115">
        <v>7295</v>
      </c>
      <c r="E22" s="115">
        <v>633572</v>
      </c>
      <c r="F22" s="115">
        <v>84</v>
      </c>
      <c r="G22" s="115">
        <v>11236</v>
      </c>
      <c r="H22" s="115">
        <v>497</v>
      </c>
      <c r="I22" s="116">
        <v>30829</v>
      </c>
      <c r="J22" s="41"/>
    </row>
    <row r="23" spans="1:10" ht="12.75">
      <c r="A23" s="164" t="s">
        <v>28</v>
      </c>
      <c r="B23" s="115">
        <v>5612</v>
      </c>
      <c r="C23" s="115">
        <v>538909</v>
      </c>
      <c r="D23" s="115">
        <v>4928</v>
      </c>
      <c r="E23" s="115">
        <v>483995</v>
      </c>
      <c r="F23" s="115">
        <v>131</v>
      </c>
      <c r="G23" s="115">
        <v>12087</v>
      </c>
      <c r="H23" s="115">
        <v>553</v>
      </c>
      <c r="I23" s="116">
        <v>42827</v>
      </c>
      <c r="J23" s="41"/>
    </row>
    <row r="24" spans="1:10" ht="12.75">
      <c r="A24" s="164" t="s">
        <v>29</v>
      </c>
      <c r="B24" s="115">
        <v>746</v>
      </c>
      <c r="C24" s="115">
        <v>15528</v>
      </c>
      <c r="D24" s="115">
        <v>557</v>
      </c>
      <c r="E24" s="115">
        <v>7298</v>
      </c>
      <c r="F24" s="115">
        <v>41</v>
      </c>
      <c r="G24" s="115">
        <v>2934</v>
      </c>
      <c r="H24" s="115">
        <v>148</v>
      </c>
      <c r="I24" s="116">
        <v>5296</v>
      </c>
      <c r="J24" s="41"/>
    </row>
    <row r="25" spans="1:9" ht="12.75">
      <c r="A25" s="164"/>
      <c r="B25" s="115"/>
      <c r="C25" s="115"/>
      <c r="D25" s="115"/>
      <c r="E25" s="115"/>
      <c r="F25" s="115"/>
      <c r="G25" s="115"/>
      <c r="H25" s="115"/>
      <c r="I25" s="116"/>
    </row>
    <row r="26" spans="1:9" ht="13.5" thickBot="1">
      <c r="A26" s="243" t="s">
        <v>81</v>
      </c>
      <c r="B26" s="232">
        <v>111837</v>
      </c>
      <c r="C26" s="232">
        <v>5840801</v>
      </c>
      <c r="D26" s="232">
        <v>105368</v>
      </c>
      <c r="E26" s="232">
        <v>537203</v>
      </c>
      <c r="F26" s="232">
        <f>SUM(F8:F24)</f>
        <v>923</v>
      </c>
      <c r="G26" s="232">
        <f>SUM(G8:G24)</f>
        <v>99496</v>
      </c>
      <c r="H26" s="232">
        <f>SUM(H8:H24)</f>
        <v>5546</v>
      </c>
      <c r="I26" s="233">
        <f>SUM(I8:I24)</f>
        <v>365102</v>
      </c>
    </row>
    <row r="27" spans="1:9" s="17" customFormat="1" ht="12.75">
      <c r="A27" s="295" t="s">
        <v>146</v>
      </c>
      <c r="B27" s="295"/>
      <c r="C27" s="118"/>
      <c r="D27" s="118"/>
      <c r="E27" s="118"/>
      <c r="F27" s="118"/>
      <c r="G27" s="118"/>
      <c r="H27" s="118"/>
      <c r="I27" s="118"/>
    </row>
    <row r="28" spans="1:5" ht="12.75">
      <c r="A28" s="35" t="s">
        <v>103</v>
      </c>
      <c r="B28" s="35"/>
      <c r="E28" s="32"/>
    </row>
    <row r="29" ht="12.75">
      <c r="E29" s="32"/>
    </row>
    <row r="30" spans="1:5" ht="12.75">
      <c r="A30"/>
      <c r="B30"/>
      <c r="C30"/>
      <c r="D30"/>
      <c r="E30" s="32"/>
    </row>
    <row r="31" spans="1:9" ht="12.75">
      <c r="A31"/>
      <c r="B31"/>
      <c r="C31"/>
      <c r="D31"/>
      <c r="E31" s="47"/>
      <c r="F31" s="47"/>
      <c r="G31" s="47"/>
      <c r="H31" s="47"/>
      <c r="I31" s="47"/>
    </row>
    <row r="32" spans="1:8" ht="12.75">
      <c r="A32"/>
      <c r="B32"/>
      <c r="C32"/>
      <c r="D32"/>
      <c r="E32" s="34"/>
      <c r="F32" s="33"/>
      <c r="G32" s="34"/>
      <c r="H32" s="33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</sheetData>
  <mergeCells count="10">
    <mergeCell ref="A27:B27"/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Q44"/>
  <sheetViews>
    <sheetView showGridLines="0" view="pageBreakPreview" zoomScale="75" zoomScaleNormal="75" zoomScaleSheetLayoutView="75" workbookViewId="0" topLeftCell="A1">
      <selection activeCell="A3" sqref="A3:I3"/>
    </sheetView>
  </sheetViews>
  <sheetFormatPr defaultColWidth="12.57421875" defaultRowHeight="12.75"/>
  <cols>
    <col min="1" max="1" width="22.7109375" style="31" customWidth="1"/>
    <col min="2" max="2" width="13.7109375" style="31" customWidth="1"/>
    <col min="3" max="3" width="14.7109375" style="31" bestFit="1" customWidth="1"/>
    <col min="4" max="4" width="13.7109375" style="31" customWidth="1"/>
    <col min="5" max="5" width="15.421875" style="31" bestFit="1" customWidth="1"/>
    <col min="6" max="9" width="13.7109375" style="31" customWidth="1"/>
    <col min="10" max="16384" width="19.140625" style="8" customWidth="1"/>
  </cols>
  <sheetData>
    <row r="1" spans="1:17" ht="18">
      <c r="A1" s="326" t="s">
        <v>61</v>
      </c>
      <c r="B1" s="326"/>
      <c r="C1" s="326"/>
      <c r="D1" s="326"/>
      <c r="E1" s="326"/>
      <c r="F1" s="326"/>
      <c r="G1" s="326"/>
      <c r="H1" s="326"/>
      <c r="I1" s="326"/>
      <c r="K1" s="9"/>
      <c r="L1" s="9"/>
      <c r="M1" s="9"/>
      <c r="N1" s="9"/>
      <c r="O1" s="9"/>
      <c r="P1" s="9"/>
      <c r="Q1" s="9"/>
    </row>
    <row r="2" spans="3:17" ht="12.75">
      <c r="C2" s="32"/>
      <c r="D2" s="32"/>
      <c r="E2" s="32"/>
      <c r="F2" s="32"/>
      <c r="G2" s="32"/>
      <c r="H2" s="32"/>
      <c r="I2" s="32"/>
      <c r="K2" s="9"/>
      <c r="L2" s="9"/>
      <c r="M2" s="9"/>
      <c r="N2" s="9"/>
      <c r="O2" s="9"/>
      <c r="P2" s="9"/>
      <c r="Q2" s="9"/>
    </row>
    <row r="3" spans="1:17" ht="15">
      <c r="A3" s="327" t="s">
        <v>151</v>
      </c>
      <c r="B3" s="327"/>
      <c r="C3" s="327"/>
      <c r="D3" s="327"/>
      <c r="E3" s="327"/>
      <c r="F3" s="327"/>
      <c r="G3" s="327"/>
      <c r="H3" s="327"/>
      <c r="I3" s="327"/>
      <c r="K3" s="9"/>
      <c r="L3" s="9"/>
      <c r="M3" s="9"/>
      <c r="N3" s="9"/>
      <c r="O3" s="9"/>
      <c r="P3" s="9"/>
      <c r="Q3" s="9"/>
    </row>
    <row r="4" spans="1:17" ht="13.5" thickBot="1">
      <c r="A4" s="161"/>
      <c r="B4" s="161"/>
      <c r="C4" s="162"/>
      <c r="D4" s="162"/>
      <c r="E4" s="162"/>
      <c r="F4" s="162"/>
      <c r="G4" s="162"/>
      <c r="H4" s="162"/>
      <c r="I4" s="162"/>
      <c r="K4" s="9"/>
      <c r="L4" s="9"/>
      <c r="M4" s="9"/>
      <c r="N4" s="9"/>
      <c r="O4" s="9"/>
      <c r="P4" s="9"/>
      <c r="Q4" s="9"/>
    </row>
    <row r="5" spans="1:17" ht="12.75">
      <c r="A5" s="165"/>
      <c r="B5" s="330" t="s">
        <v>72</v>
      </c>
      <c r="C5" s="331"/>
      <c r="D5" s="332" t="s">
        <v>6</v>
      </c>
      <c r="E5" s="333"/>
      <c r="F5" s="333"/>
      <c r="G5" s="333" t="s">
        <v>46</v>
      </c>
      <c r="H5" s="334" t="s">
        <v>46</v>
      </c>
      <c r="I5" s="335"/>
      <c r="K5" s="9"/>
      <c r="L5" s="9"/>
      <c r="M5" s="9"/>
      <c r="N5" s="9"/>
      <c r="O5" s="9"/>
      <c r="P5" s="9"/>
      <c r="Q5" s="9"/>
    </row>
    <row r="6" spans="1:17" ht="12.75">
      <c r="A6" s="166" t="s">
        <v>9</v>
      </c>
      <c r="B6" s="296" t="s">
        <v>44</v>
      </c>
      <c r="C6" s="296" t="s">
        <v>96</v>
      </c>
      <c r="D6" s="328" t="s">
        <v>47</v>
      </c>
      <c r="E6" s="329"/>
      <c r="F6" s="328" t="s">
        <v>12</v>
      </c>
      <c r="G6" s="329"/>
      <c r="H6" s="336"/>
      <c r="I6" s="337"/>
      <c r="K6" s="9"/>
      <c r="L6" s="9"/>
      <c r="M6" s="9"/>
      <c r="N6" s="9"/>
      <c r="O6" s="9"/>
      <c r="P6" s="9"/>
      <c r="Q6" s="9"/>
    </row>
    <row r="7" spans="1:17" ht="13.5" thickBot="1">
      <c r="A7" s="167"/>
      <c r="B7" s="297"/>
      <c r="C7" s="297"/>
      <c r="D7" s="143" t="s">
        <v>44</v>
      </c>
      <c r="E7" s="143" t="s">
        <v>96</v>
      </c>
      <c r="F7" s="143" t="s">
        <v>44</v>
      </c>
      <c r="G7" s="143" t="s">
        <v>96</v>
      </c>
      <c r="H7" s="143" t="s">
        <v>44</v>
      </c>
      <c r="I7" s="144" t="s">
        <v>96</v>
      </c>
      <c r="K7" s="9"/>
      <c r="L7" s="9"/>
      <c r="M7" s="9"/>
      <c r="N7" s="9"/>
      <c r="O7" s="9"/>
      <c r="P7" s="9"/>
      <c r="Q7" s="9"/>
    </row>
    <row r="8" spans="1:17" ht="12.75">
      <c r="A8" s="163" t="s">
        <v>13</v>
      </c>
      <c r="B8" s="112">
        <v>12148</v>
      </c>
      <c r="C8" s="112">
        <v>186050</v>
      </c>
      <c r="D8" s="112">
        <v>11887</v>
      </c>
      <c r="E8" s="112">
        <v>180991</v>
      </c>
      <c r="F8" s="112">
        <v>51</v>
      </c>
      <c r="G8" s="112">
        <v>1492</v>
      </c>
      <c r="H8" s="112">
        <v>210</v>
      </c>
      <c r="I8" s="113">
        <v>3567</v>
      </c>
      <c r="J8" s="41"/>
      <c r="K8" s="9"/>
      <c r="L8" s="9"/>
      <c r="M8" s="9"/>
      <c r="N8" s="9"/>
      <c r="O8" s="9"/>
      <c r="P8" s="9"/>
      <c r="Q8" s="9"/>
    </row>
    <row r="9" spans="1:17" ht="12.75">
      <c r="A9" s="164" t="s">
        <v>14</v>
      </c>
      <c r="B9" s="115">
        <v>2540</v>
      </c>
      <c r="C9" s="115">
        <v>38882</v>
      </c>
      <c r="D9" s="115">
        <v>2338</v>
      </c>
      <c r="E9" s="115">
        <v>36115</v>
      </c>
      <c r="F9" s="115">
        <v>23</v>
      </c>
      <c r="G9" s="115">
        <v>229</v>
      </c>
      <c r="H9" s="115">
        <v>179</v>
      </c>
      <c r="I9" s="116">
        <v>2538</v>
      </c>
      <c r="J9" s="41"/>
      <c r="K9" s="9"/>
      <c r="L9" s="9"/>
      <c r="M9" s="9"/>
      <c r="N9" s="9"/>
      <c r="O9" s="9"/>
      <c r="P9" s="9"/>
      <c r="Q9" s="9"/>
    </row>
    <row r="10" spans="1:17" ht="12.75">
      <c r="A10" s="164" t="s">
        <v>15</v>
      </c>
      <c r="B10" s="115">
        <v>1760</v>
      </c>
      <c r="C10" s="115">
        <v>52628</v>
      </c>
      <c r="D10" s="115">
        <v>1566</v>
      </c>
      <c r="E10" s="115">
        <v>47788</v>
      </c>
      <c r="F10" s="115">
        <v>16</v>
      </c>
      <c r="G10" s="115">
        <v>548</v>
      </c>
      <c r="H10" s="115">
        <v>178</v>
      </c>
      <c r="I10" s="116">
        <v>4292</v>
      </c>
      <c r="J10" s="41"/>
      <c r="K10" s="9"/>
      <c r="L10" s="9"/>
      <c r="M10" s="9"/>
      <c r="N10" s="9"/>
      <c r="O10" s="9"/>
      <c r="P10" s="9"/>
      <c r="Q10" s="9"/>
    </row>
    <row r="11" spans="1:17" ht="12.75">
      <c r="A11" s="164" t="s">
        <v>16</v>
      </c>
      <c r="B11" s="115">
        <v>4539</v>
      </c>
      <c r="C11" s="115">
        <v>272167</v>
      </c>
      <c r="D11" s="115">
        <v>4523</v>
      </c>
      <c r="E11" s="115">
        <v>270315</v>
      </c>
      <c r="F11" s="115">
        <v>8</v>
      </c>
      <c r="G11" s="115">
        <v>1129</v>
      </c>
      <c r="H11" s="115">
        <v>8</v>
      </c>
      <c r="I11" s="116">
        <v>723</v>
      </c>
      <c r="J11" s="41"/>
      <c r="K11" s="9"/>
      <c r="L11" s="9"/>
      <c r="M11" s="9"/>
      <c r="N11" s="9"/>
      <c r="O11" s="9"/>
      <c r="P11" s="9"/>
      <c r="Q11" s="9"/>
    </row>
    <row r="12" spans="1:17" ht="12.75">
      <c r="A12" s="164" t="s">
        <v>17</v>
      </c>
      <c r="B12" s="115">
        <v>2060</v>
      </c>
      <c r="C12" s="115">
        <v>600381</v>
      </c>
      <c r="D12" s="115">
        <v>1836</v>
      </c>
      <c r="E12" s="115">
        <v>537285</v>
      </c>
      <c r="F12" s="115">
        <v>8</v>
      </c>
      <c r="G12" s="115">
        <v>562</v>
      </c>
      <c r="H12" s="115">
        <v>216</v>
      </c>
      <c r="I12" s="116">
        <v>62534</v>
      </c>
      <c r="J12" s="41"/>
      <c r="K12" s="9"/>
      <c r="L12" s="9"/>
      <c r="M12" s="9"/>
      <c r="N12" s="9"/>
      <c r="O12" s="9"/>
      <c r="P12" s="9"/>
      <c r="Q12" s="9"/>
    </row>
    <row r="13" spans="1:17" ht="12.75">
      <c r="A13" s="164" t="s">
        <v>18</v>
      </c>
      <c r="B13" s="115">
        <v>313</v>
      </c>
      <c r="C13" s="115">
        <v>128033</v>
      </c>
      <c r="D13" s="115">
        <v>248</v>
      </c>
      <c r="E13" s="115">
        <v>97349</v>
      </c>
      <c r="F13" s="115">
        <v>6</v>
      </c>
      <c r="G13" s="115">
        <v>2078</v>
      </c>
      <c r="H13" s="115">
        <v>59</v>
      </c>
      <c r="I13" s="116">
        <v>28606</v>
      </c>
      <c r="J13" s="41"/>
      <c r="K13" s="9"/>
      <c r="L13" s="9"/>
      <c r="M13" s="9"/>
      <c r="N13" s="9"/>
      <c r="O13" s="9"/>
      <c r="P13" s="9"/>
      <c r="Q13" s="9"/>
    </row>
    <row r="14" spans="1:17" ht="12.75">
      <c r="A14" s="164" t="s">
        <v>19</v>
      </c>
      <c r="B14" s="115">
        <v>4048</v>
      </c>
      <c r="C14" s="115">
        <v>1936347</v>
      </c>
      <c r="D14" s="115">
        <v>3769</v>
      </c>
      <c r="E14" s="115">
        <v>1772089</v>
      </c>
      <c r="F14" s="115">
        <v>29</v>
      </c>
      <c r="G14" s="115">
        <v>12684</v>
      </c>
      <c r="H14" s="115">
        <v>250</v>
      </c>
      <c r="I14" s="116">
        <v>151574</v>
      </c>
      <c r="J14" s="41"/>
      <c r="K14" s="9"/>
      <c r="M14" s="9"/>
      <c r="O14" s="9"/>
      <c r="Q14" s="9"/>
    </row>
    <row r="15" spans="1:17" ht="12.75">
      <c r="A15" s="164" t="s">
        <v>20</v>
      </c>
      <c r="B15" s="115">
        <v>2085</v>
      </c>
      <c r="C15" s="115">
        <v>600082</v>
      </c>
      <c r="D15" s="115">
        <v>1917</v>
      </c>
      <c r="E15" s="115">
        <v>539233</v>
      </c>
      <c r="F15" s="115">
        <v>30</v>
      </c>
      <c r="G15" s="115">
        <v>16113</v>
      </c>
      <c r="H15" s="115">
        <v>138</v>
      </c>
      <c r="I15" s="116">
        <v>44736</v>
      </c>
      <c r="J15" s="41"/>
      <c r="K15" s="9"/>
      <c r="L15" s="9"/>
      <c r="M15" s="9"/>
      <c r="N15" s="9"/>
      <c r="O15" s="9"/>
      <c r="P15" s="9"/>
      <c r="Q15" s="9"/>
    </row>
    <row r="16" spans="1:16" ht="12.75">
      <c r="A16" s="164" t="s">
        <v>21</v>
      </c>
      <c r="B16" s="115">
        <v>3235</v>
      </c>
      <c r="C16" s="115">
        <v>286247</v>
      </c>
      <c r="D16" s="115">
        <v>3153</v>
      </c>
      <c r="E16" s="115">
        <v>281939</v>
      </c>
      <c r="F16" s="115">
        <v>10</v>
      </c>
      <c r="G16" s="115">
        <v>568</v>
      </c>
      <c r="H16" s="115">
        <v>72</v>
      </c>
      <c r="I16" s="116">
        <v>3740</v>
      </c>
      <c r="J16" s="41"/>
      <c r="P16" s="9"/>
    </row>
    <row r="17" spans="1:10" ht="12.75">
      <c r="A17" s="164" t="s">
        <v>22</v>
      </c>
      <c r="B17" s="115">
        <v>8973</v>
      </c>
      <c r="C17" s="115">
        <v>3408569</v>
      </c>
      <c r="D17" s="115">
        <v>8027</v>
      </c>
      <c r="E17" s="115">
        <v>3091119</v>
      </c>
      <c r="F17" s="115">
        <v>101</v>
      </c>
      <c r="G17" s="115">
        <v>42948</v>
      </c>
      <c r="H17" s="115">
        <v>845</v>
      </c>
      <c r="I17" s="116">
        <v>274502</v>
      </c>
      <c r="J17" s="41"/>
    </row>
    <row r="18" spans="1:10" ht="12.75">
      <c r="A18" s="164" t="s">
        <v>23</v>
      </c>
      <c r="B18" s="115">
        <v>393</v>
      </c>
      <c r="C18" s="115">
        <v>86442</v>
      </c>
      <c r="D18" s="115">
        <v>305</v>
      </c>
      <c r="E18" s="115">
        <v>66127</v>
      </c>
      <c r="F18" s="115">
        <v>7</v>
      </c>
      <c r="G18" s="115">
        <v>1300</v>
      </c>
      <c r="H18" s="115">
        <v>81</v>
      </c>
      <c r="I18" s="116">
        <v>19015</v>
      </c>
      <c r="J18" s="41"/>
    </row>
    <row r="19" spans="1:10" ht="12.75">
      <c r="A19" s="164" t="s">
        <v>124</v>
      </c>
      <c r="B19" s="115">
        <v>5434</v>
      </c>
      <c r="C19" s="115">
        <v>2580226</v>
      </c>
      <c r="D19" s="115">
        <v>4529</v>
      </c>
      <c r="E19" s="115">
        <v>2062299</v>
      </c>
      <c r="F19" s="115">
        <v>100</v>
      </c>
      <c r="G19" s="115">
        <v>51896</v>
      </c>
      <c r="H19" s="115">
        <v>805</v>
      </c>
      <c r="I19" s="116">
        <v>466031</v>
      </c>
      <c r="J19" s="41"/>
    </row>
    <row r="20" spans="1:10" ht="12.75">
      <c r="A20" s="164" t="s">
        <v>25</v>
      </c>
      <c r="B20" s="115">
        <v>1208</v>
      </c>
      <c r="C20" s="115">
        <v>338989</v>
      </c>
      <c r="D20" s="115">
        <v>1040</v>
      </c>
      <c r="E20" s="115">
        <v>268436</v>
      </c>
      <c r="F20" s="115">
        <v>37</v>
      </c>
      <c r="G20" s="115">
        <v>13204</v>
      </c>
      <c r="H20" s="115">
        <v>131</v>
      </c>
      <c r="I20" s="116">
        <v>57349</v>
      </c>
      <c r="J20" s="41"/>
    </row>
    <row r="21" spans="1:10" ht="12.75">
      <c r="A21" s="164" t="s">
        <v>26</v>
      </c>
      <c r="B21" s="115">
        <v>1093</v>
      </c>
      <c r="C21" s="115">
        <v>482640</v>
      </c>
      <c r="D21" s="115">
        <v>868</v>
      </c>
      <c r="E21" s="115">
        <v>372671</v>
      </c>
      <c r="F21" s="115">
        <v>58</v>
      </c>
      <c r="G21" s="115">
        <v>33337</v>
      </c>
      <c r="H21" s="115">
        <v>167</v>
      </c>
      <c r="I21" s="116">
        <v>76632</v>
      </c>
      <c r="J21" s="41"/>
    </row>
    <row r="22" spans="1:10" ht="12.75">
      <c r="A22" s="164" t="s">
        <v>27</v>
      </c>
      <c r="B22" s="115">
        <v>9301</v>
      </c>
      <c r="C22" s="115">
        <v>3395638</v>
      </c>
      <c r="D22" s="115">
        <v>8587</v>
      </c>
      <c r="E22" s="115">
        <v>3232363</v>
      </c>
      <c r="F22" s="115">
        <v>112</v>
      </c>
      <c r="G22" s="115">
        <v>24834</v>
      </c>
      <c r="H22" s="115">
        <v>602</v>
      </c>
      <c r="I22" s="116">
        <v>138441</v>
      </c>
      <c r="J22" s="41"/>
    </row>
    <row r="23" spans="1:10" ht="12.75">
      <c r="A23" s="164" t="s">
        <v>28</v>
      </c>
      <c r="B23" s="115">
        <v>8581</v>
      </c>
      <c r="C23" s="115">
        <v>2118935</v>
      </c>
      <c r="D23" s="115">
        <v>7366</v>
      </c>
      <c r="E23" s="115">
        <v>1845381</v>
      </c>
      <c r="F23" s="115">
        <v>195</v>
      </c>
      <c r="G23" s="115">
        <v>43800</v>
      </c>
      <c r="H23" s="115">
        <v>1020</v>
      </c>
      <c r="I23" s="116">
        <v>229754</v>
      </c>
      <c r="J23" s="41"/>
    </row>
    <row r="24" spans="1:10" ht="12.75">
      <c r="A24" s="164" t="s">
        <v>29</v>
      </c>
      <c r="B24" s="115">
        <v>1262</v>
      </c>
      <c r="C24" s="115">
        <v>61945</v>
      </c>
      <c r="D24" s="115">
        <v>929</v>
      </c>
      <c r="E24" s="115">
        <v>44983</v>
      </c>
      <c r="F24" s="115">
        <v>80</v>
      </c>
      <c r="G24" s="115">
        <v>3633</v>
      </c>
      <c r="H24" s="115">
        <v>253</v>
      </c>
      <c r="I24" s="116">
        <v>13329</v>
      </c>
      <c r="J24" s="41"/>
    </row>
    <row r="25" spans="1:10" ht="12.75">
      <c r="A25" s="164"/>
      <c r="B25" s="115"/>
      <c r="C25" s="115"/>
      <c r="D25" s="115"/>
      <c r="E25" s="115"/>
      <c r="F25" s="115"/>
      <c r="G25" s="115"/>
      <c r="H25" s="115"/>
      <c r="I25" s="116"/>
      <c r="J25" s="41"/>
    </row>
    <row r="26" spans="1:9" ht="13.5" thickBot="1">
      <c r="A26" s="243" t="s">
        <v>81</v>
      </c>
      <c r="B26" s="232">
        <v>68975</v>
      </c>
      <c r="C26" s="232">
        <v>16574220</v>
      </c>
      <c r="D26" s="232">
        <v>62890</v>
      </c>
      <c r="E26" s="232">
        <v>14746502</v>
      </c>
      <c r="F26" s="232">
        <v>871</v>
      </c>
      <c r="G26" s="232">
        <v>250355</v>
      </c>
      <c r="H26" s="232">
        <v>5214</v>
      </c>
      <c r="I26" s="233">
        <v>1577363</v>
      </c>
    </row>
    <row r="27" spans="1:9" s="17" customFormat="1" ht="12.75">
      <c r="A27" s="295" t="s">
        <v>146</v>
      </c>
      <c r="B27" s="295"/>
      <c r="C27" s="118"/>
      <c r="D27" s="118"/>
      <c r="E27" s="118"/>
      <c r="F27" s="118"/>
      <c r="G27" s="118"/>
      <c r="H27" s="118"/>
      <c r="I27" s="118"/>
    </row>
    <row r="28" spans="1:7" ht="12.75">
      <c r="A28" s="35" t="s">
        <v>103</v>
      </c>
      <c r="B28" s="35"/>
      <c r="C28" s="32"/>
      <c r="D28" s="32"/>
      <c r="E28" s="32"/>
      <c r="F28" s="32"/>
      <c r="G28" s="32"/>
    </row>
    <row r="29" spans="2:7" ht="12.75">
      <c r="B29" s="32"/>
      <c r="C29" s="32"/>
      <c r="D29" s="32"/>
      <c r="E29" s="32"/>
      <c r="F29" s="32"/>
      <c r="G29" s="32"/>
    </row>
    <row r="30" spans="1:7" ht="12.75">
      <c r="A30"/>
      <c r="B30"/>
      <c r="C30"/>
      <c r="D30"/>
      <c r="E30" s="32"/>
      <c r="F30" s="32"/>
      <c r="G30" s="32"/>
    </row>
    <row r="31" spans="1:7" ht="12.75">
      <c r="A31"/>
      <c r="B31"/>
      <c r="C31"/>
      <c r="D31"/>
      <c r="E31" s="32"/>
      <c r="F31" s="32"/>
      <c r="G31" s="32"/>
    </row>
    <row r="32" spans="1:7" ht="12.75">
      <c r="A32"/>
      <c r="B32"/>
      <c r="C32"/>
      <c r="D32"/>
      <c r="F32" s="32"/>
      <c r="G32" s="32"/>
    </row>
    <row r="33" spans="1:7" ht="12.75">
      <c r="A33"/>
      <c r="B33"/>
      <c r="C33"/>
      <c r="D33"/>
      <c r="E33" s="32"/>
      <c r="F33" s="32"/>
      <c r="G33" s="32"/>
    </row>
    <row r="34" spans="1:7" ht="12.75">
      <c r="A34"/>
      <c r="B34"/>
      <c r="C34"/>
      <c r="D34"/>
      <c r="E34" s="32"/>
      <c r="F34" s="32"/>
      <c r="G34" s="32"/>
    </row>
    <row r="35" spans="1:7" ht="12.75">
      <c r="A35"/>
      <c r="B35"/>
      <c r="C35"/>
      <c r="D35"/>
      <c r="E35" s="32"/>
      <c r="F35" s="32"/>
      <c r="G35" s="32"/>
    </row>
    <row r="36" spans="1:7" ht="12.75">
      <c r="A36"/>
      <c r="B36"/>
      <c r="C36"/>
      <c r="D36"/>
      <c r="E36" s="32"/>
      <c r="F36" s="32"/>
      <c r="G36" s="32"/>
    </row>
    <row r="37" spans="1:7" ht="12.75">
      <c r="A37"/>
      <c r="B37"/>
      <c r="C37"/>
      <c r="D37"/>
      <c r="E37" s="32"/>
      <c r="F37" s="32"/>
      <c r="G37" s="32"/>
    </row>
    <row r="38" spans="2:7" ht="12.75">
      <c r="B38" s="32"/>
      <c r="C38" s="32"/>
      <c r="D38" s="32"/>
      <c r="E38" s="32"/>
      <c r="F38" s="32"/>
      <c r="G38" s="32"/>
    </row>
    <row r="39" spans="2:7" ht="12.75">
      <c r="B39" s="32"/>
      <c r="C39" s="32"/>
      <c r="D39" s="32"/>
      <c r="E39" s="32"/>
      <c r="F39" s="32"/>
      <c r="G39" s="32"/>
    </row>
    <row r="40" spans="2:7" ht="12.75">
      <c r="B40" s="32"/>
      <c r="C40" s="32"/>
      <c r="D40" s="32"/>
      <c r="E40" s="32"/>
      <c r="F40" s="32"/>
      <c r="G40" s="32"/>
    </row>
    <row r="41" spans="2:7" ht="12.75">
      <c r="B41" s="32"/>
      <c r="C41" s="32"/>
      <c r="D41" s="32"/>
      <c r="E41" s="32"/>
      <c r="F41" s="32"/>
      <c r="G41" s="32"/>
    </row>
    <row r="43" spans="2:7" ht="12.75">
      <c r="B43" s="32"/>
      <c r="C43" s="32"/>
      <c r="D43" s="32"/>
      <c r="E43" s="32"/>
      <c r="F43" s="32"/>
      <c r="G43" s="32"/>
    </row>
    <row r="44" ht="12.75">
      <c r="G44" s="32"/>
    </row>
  </sheetData>
  <mergeCells count="10">
    <mergeCell ref="A27:B27"/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5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1" transitionEvaluation="1">
    <pageSetUpPr fitToPage="1"/>
  </sheetPr>
  <dimension ref="A1:Q36"/>
  <sheetViews>
    <sheetView showGridLines="0" view="pageBreakPreview" zoomScale="75" zoomScaleNormal="75" zoomScaleSheetLayoutView="75" workbookViewId="0" topLeftCell="A1">
      <selection activeCell="A27" sqref="A27:B27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3" width="14.00390625" style="36" bestFit="1" customWidth="1"/>
    <col min="4" max="4" width="12.7109375" style="36" customWidth="1"/>
    <col min="5" max="5" width="14.00390625" style="36" bestFit="1" customWidth="1"/>
    <col min="6" max="9" width="12.7109375" style="36" customWidth="1"/>
    <col min="10" max="10" width="9.57421875" style="6" customWidth="1"/>
    <col min="11" max="16384" width="19.140625" style="6" customWidth="1"/>
  </cols>
  <sheetData>
    <row r="1" spans="1:17" ht="18">
      <c r="A1" s="326" t="s">
        <v>61</v>
      </c>
      <c r="B1" s="326"/>
      <c r="C1" s="326"/>
      <c r="D1" s="326"/>
      <c r="E1" s="326"/>
      <c r="F1" s="326"/>
      <c r="G1" s="326"/>
      <c r="H1" s="326"/>
      <c r="I1" s="326"/>
      <c r="K1" s="7"/>
      <c r="L1" s="7"/>
      <c r="M1" s="7"/>
      <c r="N1" s="7"/>
      <c r="O1" s="7"/>
      <c r="P1" s="7"/>
      <c r="Q1" s="7"/>
    </row>
    <row r="3" spans="1:11" ht="15">
      <c r="A3" s="338" t="s">
        <v>152</v>
      </c>
      <c r="B3" s="338"/>
      <c r="C3" s="338"/>
      <c r="D3" s="338"/>
      <c r="E3" s="338"/>
      <c r="F3" s="338"/>
      <c r="G3" s="338"/>
      <c r="H3" s="338"/>
      <c r="I3" s="338"/>
      <c r="J3" s="218"/>
      <c r="K3" s="218"/>
    </row>
    <row r="4" spans="1:9" ht="13.5" thickBot="1">
      <c r="A4" s="168"/>
      <c r="B4" s="168"/>
      <c r="C4" s="168"/>
      <c r="D4" s="168"/>
      <c r="E4" s="168"/>
      <c r="F4" s="168"/>
      <c r="G4" s="168"/>
      <c r="H4" s="168"/>
      <c r="I4" s="168"/>
    </row>
    <row r="5" spans="1:9" ht="12.75">
      <c r="A5" s="165"/>
      <c r="B5" s="330" t="s">
        <v>72</v>
      </c>
      <c r="C5" s="331"/>
      <c r="D5" s="332" t="s">
        <v>6</v>
      </c>
      <c r="E5" s="333"/>
      <c r="F5" s="333"/>
      <c r="G5" s="333"/>
      <c r="H5" s="334" t="s">
        <v>46</v>
      </c>
      <c r="I5" s="335"/>
    </row>
    <row r="6" spans="1:9" ht="12.75">
      <c r="A6" s="166" t="s">
        <v>9</v>
      </c>
      <c r="B6" s="296" t="s">
        <v>44</v>
      </c>
      <c r="C6" s="296" t="s">
        <v>96</v>
      </c>
      <c r="D6" s="328" t="s">
        <v>47</v>
      </c>
      <c r="E6" s="329"/>
      <c r="F6" s="328" t="s">
        <v>12</v>
      </c>
      <c r="G6" s="329"/>
      <c r="H6" s="336"/>
      <c r="I6" s="337"/>
    </row>
    <row r="7" spans="1:9" ht="13.5" thickBot="1">
      <c r="A7" s="167"/>
      <c r="B7" s="297"/>
      <c r="C7" s="297"/>
      <c r="D7" s="143" t="s">
        <v>44</v>
      </c>
      <c r="E7" s="143" t="s">
        <v>96</v>
      </c>
      <c r="F7" s="143" t="s">
        <v>44</v>
      </c>
      <c r="G7" s="143" t="s">
        <v>96</v>
      </c>
      <c r="H7" s="143" t="s">
        <v>44</v>
      </c>
      <c r="I7" s="144" t="s">
        <v>96</v>
      </c>
    </row>
    <row r="8" spans="1:10" ht="12.75">
      <c r="A8" s="169" t="s">
        <v>13</v>
      </c>
      <c r="B8" s="112">
        <v>3356</v>
      </c>
      <c r="C8" s="112">
        <v>35127</v>
      </c>
      <c r="D8" s="112">
        <v>3259</v>
      </c>
      <c r="E8" s="112">
        <v>33933</v>
      </c>
      <c r="F8" s="112">
        <v>13</v>
      </c>
      <c r="G8" s="112">
        <v>249</v>
      </c>
      <c r="H8" s="112">
        <v>84</v>
      </c>
      <c r="I8" s="113">
        <v>945</v>
      </c>
      <c r="J8" s="50"/>
    </row>
    <row r="9" spans="1:10" ht="12.75">
      <c r="A9" s="170" t="s">
        <v>14</v>
      </c>
      <c r="B9" s="115">
        <v>928</v>
      </c>
      <c r="C9" s="115">
        <v>25446</v>
      </c>
      <c r="D9" s="115">
        <v>844</v>
      </c>
      <c r="E9" s="115">
        <v>23434</v>
      </c>
      <c r="F9" s="115">
        <v>3</v>
      </c>
      <c r="G9" s="115">
        <v>11</v>
      </c>
      <c r="H9" s="115">
        <v>81</v>
      </c>
      <c r="I9" s="116">
        <v>2001</v>
      </c>
      <c r="J9" s="50"/>
    </row>
    <row r="10" spans="1:10" ht="12.75">
      <c r="A10" s="170" t="s">
        <v>15</v>
      </c>
      <c r="B10" s="115">
        <v>814</v>
      </c>
      <c r="C10" s="115">
        <v>17192</v>
      </c>
      <c r="D10" s="115">
        <v>735</v>
      </c>
      <c r="E10" s="115">
        <v>15550</v>
      </c>
      <c r="F10" s="115">
        <v>4</v>
      </c>
      <c r="G10" s="115">
        <v>30</v>
      </c>
      <c r="H10" s="115">
        <v>75</v>
      </c>
      <c r="I10" s="116">
        <v>1612</v>
      </c>
      <c r="J10" s="50"/>
    </row>
    <row r="11" spans="1:10" ht="12.75">
      <c r="A11" s="170" t="s">
        <v>16</v>
      </c>
      <c r="B11" s="115">
        <v>1605</v>
      </c>
      <c r="C11" s="115">
        <v>21547</v>
      </c>
      <c r="D11" s="115">
        <v>1597</v>
      </c>
      <c r="E11" s="115">
        <v>21461</v>
      </c>
      <c r="F11" s="115">
        <v>3</v>
      </c>
      <c r="G11" s="115">
        <v>19</v>
      </c>
      <c r="H11" s="115">
        <v>5</v>
      </c>
      <c r="I11" s="116">
        <v>67</v>
      </c>
      <c r="J11" s="50"/>
    </row>
    <row r="12" spans="1:10" ht="12.75">
      <c r="A12" s="170" t="s">
        <v>17</v>
      </c>
      <c r="B12" s="115">
        <v>340</v>
      </c>
      <c r="C12" s="115">
        <v>7485</v>
      </c>
      <c r="D12" s="115">
        <v>301</v>
      </c>
      <c r="E12" s="115">
        <v>6715</v>
      </c>
      <c r="F12" s="115">
        <v>2</v>
      </c>
      <c r="G12" s="115">
        <v>6</v>
      </c>
      <c r="H12" s="115">
        <v>37</v>
      </c>
      <c r="I12" s="116">
        <v>764</v>
      </c>
      <c r="J12" s="50"/>
    </row>
    <row r="13" spans="1:10" ht="12.75">
      <c r="A13" s="170" t="s">
        <v>18</v>
      </c>
      <c r="B13" s="115">
        <v>160</v>
      </c>
      <c r="C13" s="115">
        <v>9675</v>
      </c>
      <c r="D13" s="115">
        <v>125</v>
      </c>
      <c r="E13" s="115">
        <v>6915</v>
      </c>
      <c r="F13" s="115">
        <v>4</v>
      </c>
      <c r="G13" s="115">
        <v>277</v>
      </c>
      <c r="H13" s="115">
        <v>31</v>
      </c>
      <c r="I13" s="116">
        <v>2483</v>
      </c>
      <c r="J13" s="50"/>
    </row>
    <row r="14" spans="1:10" ht="12.75">
      <c r="A14" s="170" t="s">
        <v>19</v>
      </c>
      <c r="B14" s="115">
        <v>1652</v>
      </c>
      <c r="C14" s="115">
        <v>50924</v>
      </c>
      <c r="D14" s="115">
        <v>1522</v>
      </c>
      <c r="E14" s="115">
        <v>46845</v>
      </c>
      <c r="F14" s="115">
        <v>13</v>
      </c>
      <c r="G14" s="115">
        <v>276</v>
      </c>
      <c r="H14" s="115">
        <v>117</v>
      </c>
      <c r="I14" s="116">
        <v>3803</v>
      </c>
      <c r="J14" s="50"/>
    </row>
    <row r="15" spans="1:10" ht="12.75">
      <c r="A15" s="170" t="s">
        <v>20</v>
      </c>
      <c r="B15" s="115">
        <v>1416</v>
      </c>
      <c r="C15" s="115">
        <v>71748</v>
      </c>
      <c r="D15" s="115">
        <v>1293</v>
      </c>
      <c r="E15" s="115">
        <v>63008</v>
      </c>
      <c r="F15" s="115">
        <v>25</v>
      </c>
      <c r="G15" s="115">
        <v>1868</v>
      </c>
      <c r="H15" s="115">
        <v>98</v>
      </c>
      <c r="I15" s="116">
        <v>6872</v>
      </c>
      <c r="J15" s="50"/>
    </row>
    <row r="16" spans="1:10" ht="12.75">
      <c r="A16" s="170" t="s">
        <v>21</v>
      </c>
      <c r="B16" s="115">
        <v>841</v>
      </c>
      <c r="C16" s="115">
        <v>12623</v>
      </c>
      <c r="D16" s="115">
        <v>818</v>
      </c>
      <c r="E16" s="115">
        <v>12382</v>
      </c>
      <c r="F16" s="115">
        <v>4</v>
      </c>
      <c r="G16" s="115">
        <v>57</v>
      </c>
      <c r="H16" s="115">
        <v>19</v>
      </c>
      <c r="I16" s="116">
        <v>184</v>
      </c>
      <c r="J16" s="50"/>
    </row>
    <row r="17" spans="1:10" ht="12.75">
      <c r="A17" s="170" t="s">
        <v>22</v>
      </c>
      <c r="B17" s="115">
        <v>1590</v>
      </c>
      <c r="C17" s="115">
        <v>141788</v>
      </c>
      <c r="D17" s="115">
        <v>1347</v>
      </c>
      <c r="E17" s="115">
        <v>114988</v>
      </c>
      <c r="F17" s="115">
        <v>24</v>
      </c>
      <c r="G17" s="115">
        <v>3013</v>
      </c>
      <c r="H17" s="115">
        <v>219</v>
      </c>
      <c r="I17" s="116">
        <v>23787</v>
      </c>
      <c r="J17" s="50"/>
    </row>
    <row r="18" spans="1:10" ht="12.75">
      <c r="A18" s="170" t="s">
        <v>23</v>
      </c>
      <c r="B18" s="115">
        <v>157</v>
      </c>
      <c r="C18" s="115">
        <v>17609</v>
      </c>
      <c r="D18" s="115">
        <v>108</v>
      </c>
      <c r="E18" s="115">
        <v>11609</v>
      </c>
      <c r="F18" s="115">
        <v>1</v>
      </c>
      <c r="G18" s="115">
        <v>250</v>
      </c>
      <c r="H18" s="115">
        <v>48</v>
      </c>
      <c r="I18" s="116">
        <v>5750</v>
      </c>
      <c r="J18" s="50"/>
    </row>
    <row r="19" spans="1:10" ht="12.75">
      <c r="A19" s="170" t="s">
        <v>124</v>
      </c>
      <c r="B19" s="115">
        <v>2976</v>
      </c>
      <c r="C19" s="115">
        <v>376156</v>
      </c>
      <c r="D19" s="115">
        <v>2410</v>
      </c>
      <c r="E19" s="115">
        <v>314274</v>
      </c>
      <c r="F19" s="115">
        <v>64</v>
      </c>
      <c r="G19" s="115">
        <v>6330</v>
      </c>
      <c r="H19" s="115">
        <v>502</v>
      </c>
      <c r="I19" s="116">
        <v>55552</v>
      </c>
      <c r="J19" s="50"/>
    </row>
    <row r="20" spans="1:10" ht="12.75">
      <c r="A20" s="170" t="s">
        <v>25</v>
      </c>
      <c r="B20" s="115">
        <v>838</v>
      </c>
      <c r="C20" s="115">
        <v>63211</v>
      </c>
      <c r="D20" s="115">
        <v>704</v>
      </c>
      <c r="E20" s="115">
        <v>47470</v>
      </c>
      <c r="F20" s="115">
        <v>36</v>
      </c>
      <c r="G20" s="115">
        <v>5326</v>
      </c>
      <c r="H20" s="115">
        <v>98</v>
      </c>
      <c r="I20" s="116">
        <v>10415</v>
      </c>
      <c r="J20" s="50"/>
    </row>
    <row r="21" spans="1:10" ht="12.75">
      <c r="A21" s="170" t="s">
        <v>26</v>
      </c>
      <c r="B21" s="115">
        <v>1320</v>
      </c>
      <c r="C21" s="115">
        <v>150715</v>
      </c>
      <c r="D21" s="115">
        <v>1059</v>
      </c>
      <c r="E21" s="115">
        <v>114589</v>
      </c>
      <c r="F21" s="115">
        <v>67</v>
      </c>
      <c r="G21" s="115">
        <v>10032</v>
      </c>
      <c r="H21" s="115">
        <v>194</v>
      </c>
      <c r="I21" s="116">
        <v>26094</v>
      </c>
      <c r="J21" s="50"/>
    </row>
    <row r="22" spans="1:10" ht="12.75">
      <c r="A22" s="170" t="s">
        <v>27</v>
      </c>
      <c r="B22" s="115">
        <v>2991</v>
      </c>
      <c r="C22" s="115">
        <v>263047</v>
      </c>
      <c r="D22" s="115">
        <v>2663</v>
      </c>
      <c r="E22" s="115">
        <v>227050</v>
      </c>
      <c r="F22" s="115">
        <v>36</v>
      </c>
      <c r="G22" s="115">
        <v>3402</v>
      </c>
      <c r="H22" s="115">
        <v>292</v>
      </c>
      <c r="I22" s="116">
        <v>32595</v>
      </c>
      <c r="J22" s="50"/>
    </row>
    <row r="23" spans="1:10" ht="12.75">
      <c r="A23" s="170" t="s">
        <v>28</v>
      </c>
      <c r="B23" s="115">
        <v>6860</v>
      </c>
      <c r="C23" s="115">
        <v>877579</v>
      </c>
      <c r="D23" s="115">
        <v>5575</v>
      </c>
      <c r="E23" s="115">
        <v>685655</v>
      </c>
      <c r="F23" s="115">
        <v>194</v>
      </c>
      <c r="G23" s="115">
        <v>32765</v>
      </c>
      <c r="H23" s="115">
        <v>1091</v>
      </c>
      <c r="I23" s="116">
        <v>159159</v>
      </c>
      <c r="J23" s="50"/>
    </row>
    <row r="24" spans="1:10" ht="12.75">
      <c r="A24" s="170" t="s">
        <v>29</v>
      </c>
      <c r="B24" s="115">
        <v>2017</v>
      </c>
      <c r="C24" s="115">
        <v>221644</v>
      </c>
      <c r="D24" s="115">
        <v>1459</v>
      </c>
      <c r="E24" s="115">
        <v>134753</v>
      </c>
      <c r="F24" s="115">
        <v>121</v>
      </c>
      <c r="G24" s="115">
        <v>19674</v>
      </c>
      <c r="H24" s="115">
        <v>437</v>
      </c>
      <c r="I24" s="116">
        <v>67217</v>
      </c>
      <c r="J24" s="50"/>
    </row>
    <row r="25" spans="1:9" ht="12.75">
      <c r="A25" s="170"/>
      <c r="B25" s="115"/>
      <c r="C25" s="115"/>
      <c r="D25" s="115"/>
      <c r="E25" s="115"/>
      <c r="F25" s="115"/>
      <c r="G25" s="115"/>
      <c r="H25" s="115"/>
      <c r="I25" s="116"/>
    </row>
    <row r="26" spans="1:9" ht="13.5" thickBot="1">
      <c r="A26" s="244" t="s">
        <v>81</v>
      </c>
      <c r="B26" s="232">
        <v>29862</v>
      </c>
      <c r="C26" s="232">
        <v>2363522</v>
      </c>
      <c r="D26" s="232">
        <v>25820</v>
      </c>
      <c r="E26" s="232">
        <v>1880637</v>
      </c>
      <c r="F26" s="232">
        <v>614</v>
      </c>
      <c r="G26" s="232">
        <v>83585</v>
      </c>
      <c r="H26" s="232">
        <v>3428</v>
      </c>
      <c r="I26" s="233">
        <v>399300</v>
      </c>
    </row>
    <row r="27" spans="1:9" s="17" customFormat="1" ht="12.75">
      <c r="A27" s="295" t="s">
        <v>146</v>
      </c>
      <c r="B27" s="295"/>
      <c r="C27" s="118"/>
      <c r="D27" s="118"/>
      <c r="E27" s="118"/>
      <c r="F27" s="118"/>
      <c r="G27" s="118"/>
      <c r="H27" s="118"/>
      <c r="I27" s="118"/>
    </row>
    <row r="28" spans="1:2" ht="12.75">
      <c r="A28" s="35" t="s">
        <v>103</v>
      </c>
      <c r="B28" s="35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4" ht="12.75">
      <c r="A36"/>
      <c r="B36"/>
      <c r="C36"/>
      <c r="D36"/>
    </row>
  </sheetData>
  <mergeCells count="10">
    <mergeCell ref="A27:B27"/>
    <mergeCell ref="A1:I1"/>
    <mergeCell ref="D6:E6"/>
    <mergeCell ref="F6:G6"/>
    <mergeCell ref="B5:C5"/>
    <mergeCell ref="D5:G5"/>
    <mergeCell ref="B6:B7"/>
    <mergeCell ref="C6:C7"/>
    <mergeCell ref="H5:I6"/>
    <mergeCell ref="A3:I3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Q38"/>
  <sheetViews>
    <sheetView showGridLines="0" view="pageBreakPreview" zoomScale="75" zoomScaleNormal="75" zoomScaleSheetLayoutView="75" workbookViewId="0" topLeftCell="A1">
      <selection activeCell="C28" sqref="C28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3" width="16.140625" style="36" bestFit="1" customWidth="1"/>
    <col min="4" max="4" width="12.7109375" style="36" customWidth="1"/>
    <col min="5" max="5" width="14.8515625" style="36" bestFit="1" customWidth="1"/>
    <col min="6" max="6" width="12.7109375" style="36" customWidth="1"/>
    <col min="7" max="7" width="14.7109375" style="36" bestFit="1" customWidth="1"/>
    <col min="8" max="8" width="12.7109375" style="36" customWidth="1"/>
    <col min="9" max="9" width="14.140625" style="36" bestFit="1" customWidth="1"/>
    <col min="10" max="10" width="14.140625" style="6" customWidth="1"/>
    <col min="11" max="16384" width="19.140625" style="6" customWidth="1"/>
  </cols>
  <sheetData>
    <row r="1" spans="1:17" ht="18">
      <c r="A1" s="326" t="s">
        <v>61</v>
      </c>
      <c r="B1" s="326"/>
      <c r="C1" s="326"/>
      <c r="D1" s="326"/>
      <c r="E1" s="326"/>
      <c r="F1" s="326"/>
      <c r="G1" s="326"/>
      <c r="H1" s="326"/>
      <c r="I1" s="326"/>
      <c r="K1" s="7"/>
      <c r="L1" s="7"/>
      <c r="M1" s="7"/>
      <c r="N1" s="7"/>
      <c r="O1" s="7"/>
      <c r="P1" s="7"/>
      <c r="Q1" s="7"/>
    </row>
    <row r="3" spans="1:10" ht="15">
      <c r="A3" s="338" t="s">
        <v>153</v>
      </c>
      <c r="B3" s="338"/>
      <c r="C3" s="338"/>
      <c r="D3" s="338"/>
      <c r="E3" s="338"/>
      <c r="F3" s="338"/>
      <c r="G3" s="338"/>
      <c r="H3" s="338"/>
      <c r="I3" s="338"/>
      <c r="J3" s="218"/>
    </row>
    <row r="4" spans="1:10" ht="15">
      <c r="A4" s="216"/>
      <c r="B4" s="216"/>
      <c r="C4" s="216"/>
      <c r="D4" s="216"/>
      <c r="E4" s="216"/>
      <c r="F4" s="216"/>
      <c r="G4" s="216"/>
      <c r="H4" s="216"/>
      <c r="I4" s="216"/>
      <c r="J4" s="216"/>
    </row>
    <row r="5" spans="1:9" ht="13.5" thickBot="1">
      <c r="A5" s="168"/>
      <c r="B5" s="168"/>
      <c r="C5" s="168"/>
      <c r="D5" s="168"/>
      <c r="E5" s="168"/>
      <c r="F5" s="168"/>
      <c r="G5" s="168"/>
      <c r="H5" s="168"/>
      <c r="I5" s="168"/>
    </row>
    <row r="6" spans="1:9" ht="12.75">
      <c r="A6" s="165"/>
      <c r="B6" s="330" t="s">
        <v>72</v>
      </c>
      <c r="C6" s="331"/>
      <c r="D6" s="332" t="s">
        <v>6</v>
      </c>
      <c r="E6" s="333"/>
      <c r="F6" s="333"/>
      <c r="G6" s="333"/>
      <c r="H6" s="334" t="s">
        <v>46</v>
      </c>
      <c r="I6" s="335"/>
    </row>
    <row r="7" spans="1:9" ht="12.75">
      <c r="A7" s="166" t="s">
        <v>9</v>
      </c>
      <c r="B7" s="296" t="s">
        <v>44</v>
      </c>
      <c r="C7" s="296" t="s">
        <v>96</v>
      </c>
      <c r="D7" s="328" t="s">
        <v>47</v>
      </c>
      <c r="E7" s="329"/>
      <c r="F7" s="328" t="s">
        <v>12</v>
      </c>
      <c r="G7" s="329"/>
      <c r="H7" s="336"/>
      <c r="I7" s="337"/>
    </row>
    <row r="8" spans="1:9" ht="13.5" thickBot="1">
      <c r="A8" s="167"/>
      <c r="B8" s="297"/>
      <c r="C8" s="297"/>
      <c r="D8" s="143" t="s">
        <v>44</v>
      </c>
      <c r="E8" s="143" t="s">
        <v>96</v>
      </c>
      <c r="F8" s="143" t="s">
        <v>44</v>
      </c>
      <c r="G8" s="143" t="s">
        <v>96</v>
      </c>
      <c r="H8" s="143" t="s">
        <v>44</v>
      </c>
      <c r="I8" s="144" t="s">
        <v>96</v>
      </c>
    </row>
    <row r="9" spans="1:10" ht="12.75">
      <c r="A9" s="169" t="s">
        <v>13</v>
      </c>
      <c r="B9" s="112">
        <v>30726</v>
      </c>
      <c r="C9" s="112">
        <v>1154403</v>
      </c>
      <c r="D9" s="112">
        <v>30193</v>
      </c>
      <c r="E9" s="112">
        <v>619163</v>
      </c>
      <c r="F9" s="112">
        <v>160</v>
      </c>
      <c r="G9" s="112">
        <v>312280</v>
      </c>
      <c r="H9" s="112">
        <v>373</v>
      </c>
      <c r="I9" s="113">
        <v>222960</v>
      </c>
      <c r="J9" s="75"/>
    </row>
    <row r="10" spans="1:10" ht="12.75">
      <c r="A10" s="170" t="s">
        <v>14</v>
      </c>
      <c r="B10" s="115">
        <v>3576</v>
      </c>
      <c r="C10" s="115">
        <v>15135</v>
      </c>
      <c r="D10" s="115">
        <v>3474</v>
      </c>
      <c r="E10" s="115">
        <v>11849</v>
      </c>
      <c r="F10" s="115">
        <v>15</v>
      </c>
      <c r="G10" s="115">
        <v>504</v>
      </c>
      <c r="H10" s="115">
        <v>87</v>
      </c>
      <c r="I10" s="116">
        <v>2782</v>
      </c>
      <c r="J10" s="75"/>
    </row>
    <row r="11" spans="1:10" ht="12.75">
      <c r="A11" s="170" t="s">
        <v>15</v>
      </c>
      <c r="B11" s="115">
        <v>334</v>
      </c>
      <c r="C11" s="115">
        <v>3157</v>
      </c>
      <c r="D11" s="115">
        <v>308</v>
      </c>
      <c r="E11" s="115">
        <v>3078</v>
      </c>
      <c r="F11" s="115">
        <v>2</v>
      </c>
      <c r="G11" s="115">
        <v>3</v>
      </c>
      <c r="H11" s="115">
        <v>24</v>
      </c>
      <c r="I11" s="116">
        <v>76</v>
      </c>
      <c r="J11" s="75"/>
    </row>
    <row r="12" spans="1:10" ht="12.75">
      <c r="A12" s="170" t="s">
        <v>16</v>
      </c>
      <c r="B12" s="115">
        <v>898</v>
      </c>
      <c r="C12" s="115">
        <v>16092</v>
      </c>
      <c r="D12" s="115">
        <v>893</v>
      </c>
      <c r="E12" s="115">
        <v>12325</v>
      </c>
      <c r="F12" s="115">
        <v>4</v>
      </c>
      <c r="G12" s="115">
        <v>3764</v>
      </c>
      <c r="H12" s="115">
        <v>1</v>
      </c>
      <c r="I12" s="116">
        <v>3</v>
      </c>
      <c r="J12" s="75"/>
    </row>
    <row r="13" spans="1:10" ht="12.75">
      <c r="A13" s="170" t="s">
        <v>17</v>
      </c>
      <c r="B13" s="115">
        <v>810</v>
      </c>
      <c r="C13" s="115">
        <v>664077</v>
      </c>
      <c r="D13" s="115">
        <v>693</v>
      </c>
      <c r="E13" s="115">
        <v>298795</v>
      </c>
      <c r="F13" s="115">
        <v>17</v>
      </c>
      <c r="G13" s="115">
        <v>53099</v>
      </c>
      <c r="H13" s="115">
        <v>100</v>
      </c>
      <c r="I13" s="116">
        <v>312183</v>
      </c>
      <c r="J13" s="75"/>
    </row>
    <row r="14" spans="1:10" ht="12.75">
      <c r="A14" s="170" t="s">
        <v>18</v>
      </c>
      <c r="B14" s="115">
        <v>115</v>
      </c>
      <c r="C14" s="115">
        <v>112959</v>
      </c>
      <c r="D14" s="115">
        <v>89</v>
      </c>
      <c r="E14" s="115">
        <v>69045</v>
      </c>
      <c r="F14" s="115">
        <v>6</v>
      </c>
      <c r="G14" s="115">
        <v>13010</v>
      </c>
      <c r="H14" s="115">
        <v>20</v>
      </c>
      <c r="I14" s="116">
        <v>30904</v>
      </c>
      <c r="J14" s="75"/>
    </row>
    <row r="15" spans="1:10" ht="12.75">
      <c r="A15" s="170" t="s">
        <v>19</v>
      </c>
      <c r="B15" s="115">
        <v>2809</v>
      </c>
      <c r="C15" s="115">
        <v>5473937</v>
      </c>
      <c r="D15" s="115">
        <v>2071</v>
      </c>
      <c r="E15" s="115">
        <v>3684372</v>
      </c>
      <c r="F15" s="115">
        <v>154</v>
      </c>
      <c r="G15" s="115">
        <v>417794</v>
      </c>
      <c r="H15" s="115">
        <v>584</v>
      </c>
      <c r="I15" s="116">
        <v>1371771</v>
      </c>
      <c r="J15" s="75"/>
    </row>
    <row r="16" spans="1:10" ht="12.75">
      <c r="A16" s="170" t="s">
        <v>20</v>
      </c>
      <c r="B16" s="115">
        <v>4983</v>
      </c>
      <c r="C16" s="115">
        <v>6742638</v>
      </c>
      <c r="D16" s="115">
        <v>4018</v>
      </c>
      <c r="E16" s="115">
        <v>5046712</v>
      </c>
      <c r="F16" s="115">
        <v>231</v>
      </c>
      <c r="G16" s="115">
        <v>482997</v>
      </c>
      <c r="H16" s="115">
        <v>734</v>
      </c>
      <c r="I16" s="116">
        <v>1212929</v>
      </c>
      <c r="J16" s="75"/>
    </row>
    <row r="17" spans="1:10" ht="12.75">
      <c r="A17" s="170" t="s">
        <v>21</v>
      </c>
      <c r="B17" s="115">
        <v>1726</v>
      </c>
      <c r="C17" s="115">
        <v>65555</v>
      </c>
      <c r="D17" s="115">
        <v>1683</v>
      </c>
      <c r="E17" s="115">
        <v>50722</v>
      </c>
      <c r="F17" s="115">
        <v>9</v>
      </c>
      <c r="G17" s="115">
        <v>13020</v>
      </c>
      <c r="H17" s="115">
        <v>34</v>
      </c>
      <c r="I17" s="116">
        <v>1813</v>
      </c>
      <c r="J17" s="75"/>
    </row>
    <row r="18" spans="1:10" ht="12.75">
      <c r="A18" s="170" t="s">
        <v>22</v>
      </c>
      <c r="B18" s="115">
        <v>7316</v>
      </c>
      <c r="C18" s="115">
        <v>3110201</v>
      </c>
      <c r="D18" s="115">
        <v>6312</v>
      </c>
      <c r="E18" s="115">
        <v>1870332</v>
      </c>
      <c r="F18" s="115">
        <v>177</v>
      </c>
      <c r="G18" s="115">
        <v>368984</v>
      </c>
      <c r="H18" s="115">
        <v>827</v>
      </c>
      <c r="I18" s="116">
        <v>870885</v>
      </c>
      <c r="J18" s="75"/>
    </row>
    <row r="19" spans="1:10" ht="12.75">
      <c r="A19" s="170" t="s">
        <v>23</v>
      </c>
      <c r="B19" s="115">
        <v>67</v>
      </c>
      <c r="C19" s="115">
        <v>27970</v>
      </c>
      <c r="D19" s="115">
        <v>49</v>
      </c>
      <c r="E19" s="115">
        <v>8962</v>
      </c>
      <c r="F19" s="115">
        <v>4</v>
      </c>
      <c r="G19" s="115">
        <v>7466</v>
      </c>
      <c r="H19" s="115">
        <v>14</v>
      </c>
      <c r="I19" s="116">
        <v>11542</v>
      </c>
      <c r="J19" s="75"/>
    </row>
    <row r="20" spans="1:10" ht="12.75">
      <c r="A20" s="170" t="s">
        <v>124</v>
      </c>
      <c r="B20" s="115">
        <v>1199</v>
      </c>
      <c r="C20" s="115">
        <v>1403733</v>
      </c>
      <c r="D20" s="115">
        <v>915</v>
      </c>
      <c r="E20" s="115">
        <v>854045</v>
      </c>
      <c r="F20" s="115">
        <v>48</v>
      </c>
      <c r="G20" s="115">
        <v>130060</v>
      </c>
      <c r="H20" s="115">
        <v>236</v>
      </c>
      <c r="I20" s="116">
        <v>419628</v>
      </c>
      <c r="J20" s="75"/>
    </row>
    <row r="21" spans="1:10" ht="12.75">
      <c r="A21" s="170" t="s">
        <v>25</v>
      </c>
      <c r="B21" s="115">
        <v>816</v>
      </c>
      <c r="C21" s="115">
        <v>1111502</v>
      </c>
      <c r="D21" s="115">
        <v>644</v>
      </c>
      <c r="E21" s="115">
        <v>784766</v>
      </c>
      <c r="F21" s="115">
        <v>48</v>
      </c>
      <c r="G21" s="115">
        <v>118274</v>
      </c>
      <c r="H21" s="115">
        <v>124</v>
      </c>
      <c r="I21" s="116">
        <v>208462</v>
      </c>
      <c r="J21" s="75"/>
    </row>
    <row r="22" spans="1:10" ht="12.75">
      <c r="A22" s="170" t="s">
        <v>26</v>
      </c>
      <c r="B22" s="115">
        <v>955</v>
      </c>
      <c r="C22" s="115">
        <v>1635122</v>
      </c>
      <c r="D22" s="115">
        <v>662</v>
      </c>
      <c r="E22" s="115">
        <v>996075</v>
      </c>
      <c r="F22" s="115">
        <v>97</v>
      </c>
      <c r="G22" s="115">
        <v>272302</v>
      </c>
      <c r="H22" s="115">
        <v>196</v>
      </c>
      <c r="I22" s="116">
        <v>366745</v>
      </c>
      <c r="J22" s="75"/>
    </row>
    <row r="23" spans="1:10" ht="12.75">
      <c r="A23" s="170" t="s">
        <v>27</v>
      </c>
      <c r="B23" s="115">
        <v>7181</v>
      </c>
      <c r="C23" s="115">
        <v>1074722</v>
      </c>
      <c r="D23" s="115">
        <v>6376</v>
      </c>
      <c r="E23" s="115">
        <v>934908</v>
      </c>
      <c r="F23" s="115">
        <v>183</v>
      </c>
      <c r="G23" s="115">
        <v>41848</v>
      </c>
      <c r="H23" s="115">
        <v>622</v>
      </c>
      <c r="I23" s="116">
        <v>97966</v>
      </c>
      <c r="J23" s="75"/>
    </row>
    <row r="24" spans="1:10" ht="12.75">
      <c r="A24" s="170" t="s">
        <v>28</v>
      </c>
      <c r="B24" s="115">
        <v>5708</v>
      </c>
      <c r="C24" s="115">
        <v>2047976</v>
      </c>
      <c r="D24" s="115">
        <v>4870</v>
      </c>
      <c r="E24" s="115">
        <v>1543965</v>
      </c>
      <c r="F24" s="115">
        <v>274</v>
      </c>
      <c r="G24" s="115">
        <v>177221</v>
      </c>
      <c r="H24" s="115">
        <v>564</v>
      </c>
      <c r="I24" s="116">
        <v>326790</v>
      </c>
      <c r="J24" s="75"/>
    </row>
    <row r="25" spans="1:10" ht="12.75">
      <c r="A25" s="170" t="s">
        <v>29</v>
      </c>
      <c r="B25" s="115">
        <v>553</v>
      </c>
      <c r="C25" s="115">
        <v>52878</v>
      </c>
      <c r="D25" s="115">
        <v>402</v>
      </c>
      <c r="E25" s="115">
        <v>13556</v>
      </c>
      <c r="F25" s="115">
        <v>43</v>
      </c>
      <c r="G25" s="115">
        <v>7285</v>
      </c>
      <c r="H25" s="115">
        <v>108</v>
      </c>
      <c r="I25" s="116">
        <v>32037</v>
      </c>
      <c r="J25" s="75"/>
    </row>
    <row r="26" spans="1:10" ht="12.75">
      <c r="A26" s="170"/>
      <c r="B26" s="115"/>
      <c r="C26" s="115"/>
      <c r="D26" s="115"/>
      <c r="E26" s="115"/>
      <c r="F26" s="115"/>
      <c r="G26" s="115"/>
      <c r="H26" s="115"/>
      <c r="I26" s="116"/>
      <c r="J26" s="75"/>
    </row>
    <row r="27" spans="1:9" ht="13.5" thickBot="1">
      <c r="A27" s="244" t="s">
        <v>81</v>
      </c>
      <c r="B27" s="232">
        <f>SUM(B9:B25)</f>
        <v>69772</v>
      </c>
      <c r="C27" s="232">
        <f aca="true" t="shared" si="0" ref="C27:I27">SUM(C9:C25)</f>
        <v>24712057</v>
      </c>
      <c r="D27" s="232">
        <f t="shared" si="0"/>
        <v>63652</v>
      </c>
      <c r="E27" s="232">
        <f t="shared" si="0"/>
        <v>16802670</v>
      </c>
      <c r="F27" s="232">
        <f t="shared" si="0"/>
        <v>1472</v>
      </c>
      <c r="G27" s="232">
        <f t="shared" si="0"/>
        <v>2419911</v>
      </c>
      <c r="H27" s="232">
        <f t="shared" si="0"/>
        <v>4648</v>
      </c>
      <c r="I27" s="233">
        <f t="shared" si="0"/>
        <v>5489476</v>
      </c>
    </row>
    <row r="28" spans="1:9" s="17" customFormat="1" ht="12.75">
      <c r="A28" s="295" t="s">
        <v>146</v>
      </c>
      <c r="B28" s="295"/>
      <c r="C28" s="118"/>
      <c r="D28" s="118"/>
      <c r="E28" s="118"/>
      <c r="F28" s="118"/>
      <c r="G28" s="118"/>
      <c r="H28" s="118"/>
      <c r="I28" s="118"/>
    </row>
    <row r="29" spans="1:2" ht="12.75">
      <c r="A29" s="35" t="s">
        <v>103</v>
      </c>
      <c r="B29" s="35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</sheetData>
  <mergeCells count="10">
    <mergeCell ref="A28:B28"/>
    <mergeCell ref="A1:I1"/>
    <mergeCell ref="A3:I3"/>
    <mergeCell ref="D7:E7"/>
    <mergeCell ref="F7:G7"/>
    <mergeCell ref="B6:C6"/>
    <mergeCell ref="D6:G6"/>
    <mergeCell ref="B7:B8"/>
    <mergeCell ref="C7:C8"/>
    <mergeCell ref="H6:I7"/>
  </mergeCells>
  <conditionalFormatting sqref="J9:J26">
    <cfRule type="cellIs" priority="1" dxfId="1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81" transitionEvaluation="1">
    <pageSetUpPr fitToPage="1"/>
  </sheetPr>
  <dimension ref="A1:J37"/>
  <sheetViews>
    <sheetView showGridLines="0" view="pageBreakPreview" zoomScale="75" zoomScaleNormal="75" zoomScaleSheetLayoutView="75" workbookViewId="0" topLeftCell="A19">
      <selection activeCell="J28" sqref="J28"/>
    </sheetView>
  </sheetViews>
  <sheetFormatPr defaultColWidth="12.57421875" defaultRowHeight="12.75"/>
  <cols>
    <col min="1" max="1" width="23.28125" style="37" customWidth="1"/>
    <col min="2" max="3" width="15.28125" style="37" customWidth="1"/>
    <col min="4" max="9" width="12.7109375" style="37" customWidth="1"/>
    <col min="10" max="16384" width="19.140625" style="5" customWidth="1"/>
  </cols>
  <sheetData>
    <row r="1" spans="1:9" ht="18">
      <c r="A1" s="326" t="s">
        <v>61</v>
      </c>
      <c r="B1" s="326"/>
      <c r="C1" s="326"/>
      <c r="D1" s="326"/>
      <c r="E1" s="326"/>
      <c r="F1" s="326"/>
      <c r="G1" s="326"/>
      <c r="H1" s="326"/>
      <c r="I1" s="326"/>
    </row>
    <row r="2" spans="1:9" ht="12.7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15">
      <c r="A3" s="339" t="s">
        <v>154</v>
      </c>
      <c r="B3" s="339"/>
      <c r="C3" s="339"/>
      <c r="D3" s="339"/>
      <c r="E3" s="339"/>
      <c r="F3" s="339"/>
      <c r="G3" s="339"/>
      <c r="H3" s="339"/>
      <c r="I3" s="339"/>
    </row>
    <row r="4" spans="1:9" ht="13.5" thickBot="1">
      <c r="A4" s="171"/>
      <c r="B4" s="171"/>
      <c r="C4" s="171"/>
      <c r="D4" s="171"/>
      <c r="E4" s="171"/>
      <c r="F4" s="171"/>
      <c r="G4" s="171"/>
      <c r="H4" s="171"/>
      <c r="I4" s="171"/>
    </row>
    <row r="5" spans="1:9" ht="12.75">
      <c r="A5" s="165"/>
      <c r="B5" s="330" t="s">
        <v>72</v>
      </c>
      <c r="C5" s="331"/>
      <c r="D5" s="332" t="s">
        <v>6</v>
      </c>
      <c r="E5" s="333"/>
      <c r="F5" s="333"/>
      <c r="G5" s="333"/>
      <c r="H5" s="334" t="s">
        <v>46</v>
      </c>
      <c r="I5" s="335"/>
    </row>
    <row r="6" spans="1:9" ht="12.75">
      <c r="A6" s="166" t="s">
        <v>9</v>
      </c>
      <c r="B6" s="296" t="s">
        <v>44</v>
      </c>
      <c r="C6" s="296" t="s">
        <v>96</v>
      </c>
      <c r="D6" s="328" t="s">
        <v>47</v>
      </c>
      <c r="E6" s="329"/>
      <c r="F6" s="328" t="s">
        <v>12</v>
      </c>
      <c r="G6" s="329"/>
      <c r="H6" s="336"/>
      <c r="I6" s="337"/>
    </row>
    <row r="7" spans="1:9" ht="13.5" thickBot="1">
      <c r="A7" s="167"/>
      <c r="B7" s="297"/>
      <c r="C7" s="297"/>
      <c r="D7" s="143" t="s">
        <v>44</v>
      </c>
      <c r="E7" s="143" t="s">
        <v>96</v>
      </c>
      <c r="F7" s="143" t="s">
        <v>44</v>
      </c>
      <c r="G7" s="143" t="s">
        <v>96</v>
      </c>
      <c r="H7" s="143" t="s">
        <v>44</v>
      </c>
      <c r="I7" s="144" t="s">
        <v>96</v>
      </c>
    </row>
    <row r="8" spans="1:10" ht="12.75">
      <c r="A8" s="172" t="s">
        <v>13</v>
      </c>
      <c r="B8" s="112">
        <v>8439</v>
      </c>
      <c r="C8" s="112">
        <v>20060</v>
      </c>
      <c r="D8" s="112">
        <v>8215</v>
      </c>
      <c r="E8" s="112">
        <v>19187</v>
      </c>
      <c r="F8" s="112">
        <v>52</v>
      </c>
      <c r="G8" s="112">
        <v>164</v>
      </c>
      <c r="H8" s="112">
        <v>172</v>
      </c>
      <c r="I8" s="113">
        <v>709</v>
      </c>
      <c r="J8" s="6"/>
    </row>
    <row r="9" spans="1:10" ht="12.75">
      <c r="A9" s="173" t="s">
        <v>14</v>
      </c>
      <c r="B9" s="115">
        <v>5484</v>
      </c>
      <c r="C9" s="115">
        <v>19138</v>
      </c>
      <c r="D9" s="115">
        <v>5098</v>
      </c>
      <c r="E9" s="115">
        <v>17636</v>
      </c>
      <c r="F9" s="115">
        <v>39</v>
      </c>
      <c r="G9" s="115">
        <v>141</v>
      </c>
      <c r="H9" s="115">
        <v>347</v>
      </c>
      <c r="I9" s="116">
        <v>1361</v>
      </c>
      <c r="J9" s="6"/>
    </row>
    <row r="10" spans="1:10" ht="12.75">
      <c r="A10" s="173" t="s">
        <v>15</v>
      </c>
      <c r="B10" s="115">
        <v>3576</v>
      </c>
      <c r="C10" s="115">
        <v>25987</v>
      </c>
      <c r="D10" s="115">
        <v>3264</v>
      </c>
      <c r="E10" s="115">
        <v>24348</v>
      </c>
      <c r="F10" s="115">
        <v>25</v>
      </c>
      <c r="G10" s="115">
        <v>139</v>
      </c>
      <c r="H10" s="115">
        <v>287</v>
      </c>
      <c r="I10" s="116">
        <v>1500</v>
      </c>
      <c r="J10" s="6"/>
    </row>
    <row r="11" spans="1:10" ht="12.75">
      <c r="A11" s="173" t="s">
        <v>16</v>
      </c>
      <c r="B11" s="115">
        <v>3444</v>
      </c>
      <c r="C11" s="115">
        <v>19255</v>
      </c>
      <c r="D11" s="115">
        <v>3412</v>
      </c>
      <c r="E11" s="115">
        <v>19046</v>
      </c>
      <c r="F11" s="115">
        <v>18</v>
      </c>
      <c r="G11" s="115">
        <v>122</v>
      </c>
      <c r="H11" s="115">
        <v>14</v>
      </c>
      <c r="I11" s="116">
        <v>87</v>
      </c>
      <c r="J11" s="6"/>
    </row>
    <row r="12" spans="1:10" ht="12.75">
      <c r="A12" s="173" t="s">
        <v>17</v>
      </c>
      <c r="B12" s="115">
        <v>976</v>
      </c>
      <c r="C12" s="115">
        <v>14342</v>
      </c>
      <c r="D12" s="115">
        <v>887</v>
      </c>
      <c r="E12" s="115">
        <v>13094</v>
      </c>
      <c r="F12" s="115">
        <v>6</v>
      </c>
      <c r="G12" s="115">
        <v>46</v>
      </c>
      <c r="H12" s="115">
        <v>83</v>
      </c>
      <c r="I12" s="116">
        <v>1202</v>
      </c>
      <c r="J12" s="6"/>
    </row>
    <row r="13" spans="1:10" ht="12.75">
      <c r="A13" s="173" t="s">
        <v>18</v>
      </c>
      <c r="B13" s="115">
        <v>289</v>
      </c>
      <c r="C13" s="115">
        <v>3504</v>
      </c>
      <c r="D13" s="115">
        <v>224</v>
      </c>
      <c r="E13" s="115">
        <v>2741</v>
      </c>
      <c r="F13" s="115">
        <v>4</v>
      </c>
      <c r="G13" s="115">
        <v>30</v>
      </c>
      <c r="H13" s="115">
        <v>61</v>
      </c>
      <c r="I13" s="116">
        <v>733</v>
      </c>
      <c r="J13" s="6"/>
    </row>
    <row r="14" spans="1:10" ht="12.75">
      <c r="A14" s="173" t="s">
        <v>19</v>
      </c>
      <c r="B14" s="115">
        <v>555</v>
      </c>
      <c r="C14" s="115">
        <v>4446</v>
      </c>
      <c r="D14" s="115">
        <v>506</v>
      </c>
      <c r="E14" s="115">
        <v>4093</v>
      </c>
      <c r="F14" s="115">
        <v>12</v>
      </c>
      <c r="G14" s="115">
        <v>202</v>
      </c>
      <c r="H14" s="115">
        <v>37</v>
      </c>
      <c r="I14" s="116">
        <v>151</v>
      </c>
      <c r="J14" s="6"/>
    </row>
    <row r="15" spans="1:10" ht="12.75">
      <c r="A15" s="173" t="s">
        <v>20</v>
      </c>
      <c r="B15" s="115">
        <v>1762</v>
      </c>
      <c r="C15" s="115">
        <v>19352</v>
      </c>
      <c r="D15" s="115">
        <v>1583</v>
      </c>
      <c r="E15" s="115">
        <v>16955</v>
      </c>
      <c r="F15" s="115">
        <v>71</v>
      </c>
      <c r="G15" s="115">
        <v>1072</v>
      </c>
      <c r="H15" s="115">
        <v>108</v>
      </c>
      <c r="I15" s="116">
        <v>1325</v>
      </c>
      <c r="J15" s="6"/>
    </row>
    <row r="16" spans="1:10" ht="12.75">
      <c r="A16" s="173" t="s">
        <v>21</v>
      </c>
      <c r="B16" s="115">
        <v>1146</v>
      </c>
      <c r="C16" s="115">
        <v>5258</v>
      </c>
      <c r="D16" s="115">
        <v>1103</v>
      </c>
      <c r="E16" s="115">
        <v>4682</v>
      </c>
      <c r="F16" s="115">
        <v>18</v>
      </c>
      <c r="G16" s="115">
        <v>182</v>
      </c>
      <c r="H16" s="115">
        <v>25</v>
      </c>
      <c r="I16" s="116">
        <v>394</v>
      </c>
      <c r="J16" s="6"/>
    </row>
    <row r="17" spans="1:10" ht="12.75">
      <c r="A17" s="173" t="s">
        <v>22</v>
      </c>
      <c r="B17" s="115">
        <v>5245</v>
      </c>
      <c r="C17" s="115">
        <v>32206</v>
      </c>
      <c r="D17" s="115">
        <v>4746</v>
      </c>
      <c r="E17" s="115">
        <v>29078</v>
      </c>
      <c r="F17" s="115">
        <v>55</v>
      </c>
      <c r="G17" s="115">
        <v>250</v>
      </c>
      <c r="H17" s="115">
        <v>444</v>
      </c>
      <c r="I17" s="116">
        <v>2878</v>
      </c>
      <c r="J17" s="6"/>
    </row>
    <row r="18" spans="1:10" ht="12.75">
      <c r="A18" s="173" t="s">
        <v>23</v>
      </c>
      <c r="B18" s="115">
        <v>584</v>
      </c>
      <c r="C18" s="115">
        <v>5148</v>
      </c>
      <c r="D18" s="115">
        <v>453</v>
      </c>
      <c r="E18" s="115">
        <v>3482</v>
      </c>
      <c r="F18" s="115">
        <v>27</v>
      </c>
      <c r="G18" s="115">
        <v>616</v>
      </c>
      <c r="H18" s="115">
        <v>104</v>
      </c>
      <c r="I18" s="116">
        <v>1050</v>
      </c>
      <c r="J18" s="6"/>
    </row>
    <row r="19" spans="1:10" ht="12.75">
      <c r="A19" s="173" t="s">
        <v>124</v>
      </c>
      <c r="B19" s="115">
        <v>1940</v>
      </c>
      <c r="C19" s="115">
        <v>11307</v>
      </c>
      <c r="D19" s="115">
        <v>1669</v>
      </c>
      <c r="E19" s="115">
        <v>9910</v>
      </c>
      <c r="F19" s="115">
        <v>49</v>
      </c>
      <c r="G19" s="115">
        <v>289</v>
      </c>
      <c r="H19" s="115">
        <v>222</v>
      </c>
      <c r="I19" s="116">
        <v>1108</v>
      </c>
      <c r="J19" s="6"/>
    </row>
    <row r="20" spans="1:10" ht="12.75">
      <c r="A20" s="173" t="s">
        <v>25</v>
      </c>
      <c r="B20" s="115">
        <v>683</v>
      </c>
      <c r="C20" s="115">
        <v>6859</v>
      </c>
      <c r="D20" s="115">
        <v>601</v>
      </c>
      <c r="E20" s="115">
        <v>5545</v>
      </c>
      <c r="F20" s="115">
        <v>36</v>
      </c>
      <c r="G20" s="115">
        <v>454</v>
      </c>
      <c r="H20" s="115">
        <v>46</v>
      </c>
      <c r="I20" s="116">
        <v>860</v>
      </c>
      <c r="J20" s="6"/>
    </row>
    <row r="21" spans="1:10" ht="12.75">
      <c r="A21" s="173" t="s">
        <v>26</v>
      </c>
      <c r="B21" s="115">
        <v>451</v>
      </c>
      <c r="C21" s="115">
        <v>2740</v>
      </c>
      <c r="D21" s="115">
        <v>366</v>
      </c>
      <c r="E21" s="115">
        <v>2273</v>
      </c>
      <c r="F21" s="115">
        <v>39</v>
      </c>
      <c r="G21" s="115">
        <v>264</v>
      </c>
      <c r="H21" s="115">
        <v>46</v>
      </c>
      <c r="I21" s="116">
        <v>203</v>
      </c>
      <c r="J21" s="6"/>
    </row>
    <row r="22" spans="1:10" ht="12.75">
      <c r="A22" s="173" t="s">
        <v>27</v>
      </c>
      <c r="B22" s="115">
        <v>5047</v>
      </c>
      <c r="C22" s="115">
        <v>19936</v>
      </c>
      <c r="D22" s="115">
        <v>4616</v>
      </c>
      <c r="E22" s="115">
        <v>17914</v>
      </c>
      <c r="F22" s="115">
        <v>81</v>
      </c>
      <c r="G22" s="115">
        <v>474</v>
      </c>
      <c r="H22" s="115">
        <v>350</v>
      </c>
      <c r="I22" s="116">
        <v>1548</v>
      </c>
      <c r="J22" s="6"/>
    </row>
    <row r="23" spans="1:10" ht="12.75">
      <c r="A23" s="173" t="s">
        <v>28</v>
      </c>
      <c r="B23" s="115">
        <v>10710</v>
      </c>
      <c r="C23" s="115">
        <v>106584</v>
      </c>
      <c r="D23" s="115">
        <v>9368</v>
      </c>
      <c r="E23" s="115">
        <v>97246</v>
      </c>
      <c r="F23" s="115">
        <v>324</v>
      </c>
      <c r="G23" s="115">
        <v>2616</v>
      </c>
      <c r="H23" s="115">
        <v>1018</v>
      </c>
      <c r="I23" s="116">
        <v>6722</v>
      </c>
      <c r="J23" s="6"/>
    </row>
    <row r="24" spans="1:10" ht="12.75">
      <c r="A24" s="173" t="s">
        <v>29</v>
      </c>
      <c r="B24" s="115">
        <v>702</v>
      </c>
      <c r="C24" s="115">
        <v>1752</v>
      </c>
      <c r="D24" s="115">
        <v>520</v>
      </c>
      <c r="E24" s="115">
        <v>1248</v>
      </c>
      <c r="F24" s="115">
        <v>44</v>
      </c>
      <c r="G24" s="115">
        <v>184</v>
      </c>
      <c r="H24" s="115">
        <v>138</v>
      </c>
      <c r="I24" s="116">
        <v>320</v>
      </c>
      <c r="J24" s="6"/>
    </row>
    <row r="25" spans="1:9" ht="12.75">
      <c r="A25" s="173"/>
      <c r="B25" s="115"/>
      <c r="C25" s="115"/>
      <c r="D25" s="115"/>
      <c r="E25" s="115"/>
      <c r="F25" s="115"/>
      <c r="G25" s="115"/>
      <c r="H25" s="115"/>
      <c r="I25" s="116"/>
    </row>
    <row r="26" spans="1:9" ht="13.5" thickBot="1">
      <c r="A26" s="245" t="s">
        <v>81</v>
      </c>
      <c r="B26" s="232">
        <f>SUM(B8:B24)</f>
        <v>51033</v>
      </c>
      <c r="C26" s="232">
        <f aca="true" t="shared" si="0" ref="C26:I26">SUM(C8:C24)</f>
        <v>317874</v>
      </c>
      <c r="D26" s="232">
        <f t="shared" si="0"/>
        <v>46631</v>
      </c>
      <c r="E26" s="232">
        <f t="shared" si="0"/>
        <v>288478</v>
      </c>
      <c r="F26" s="232">
        <f t="shared" si="0"/>
        <v>900</v>
      </c>
      <c r="G26" s="232">
        <f t="shared" si="0"/>
        <v>7245</v>
      </c>
      <c r="H26" s="232">
        <f t="shared" si="0"/>
        <v>3502</v>
      </c>
      <c r="I26" s="233">
        <f t="shared" si="0"/>
        <v>22151</v>
      </c>
    </row>
    <row r="27" spans="1:9" s="17" customFormat="1" ht="12.75">
      <c r="A27" s="295" t="s">
        <v>146</v>
      </c>
      <c r="B27" s="295"/>
      <c r="C27" s="118"/>
      <c r="D27" s="118"/>
      <c r="E27" s="118"/>
      <c r="F27" s="118"/>
      <c r="G27" s="118"/>
      <c r="H27" s="118"/>
      <c r="I27" s="118"/>
    </row>
    <row r="28" spans="1:5" ht="12.75">
      <c r="A28" s="35" t="s">
        <v>103</v>
      </c>
      <c r="B28" s="35"/>
      <c r="E28" s="42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10">
    <mergeCell ref="A27:B27"/>
    <mergeCell ref="A1:I1"/>
    <mergeCell ref="D5:G5"/>
    <mergeCell ref="D6:E6"/>
    <mergeCell ref="F6:G6"/>
    <mergeCell ref="A3:I3"/>
    <mergeCell ref="B5:C5"/>
    <mergeCell ref="B6:B7"/>
    <mergeCell ref="C6:C7"/>
    <mergeCell ref="H5:I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H40"/>
  <sheetViews>
    <sheetView showGridLines="0" view="pageBreakPreview" zoomScale="75" zoomScaleNormal="75" zoomScaleSheetLayoutView="75" workbookViewId="0" topLeftCell="A1">
      <selection activeCell="A3" sqref="A3:IV4"/>
    </sheetView>
  </sheetViews>
  <sheetFormatPr defaultColWidth="12.57421875" defaultRowHeight="12.75"/>
  <cols>
    <col min="1" max="1" width="23.28125" style="37" customWidth="1"/>
    <col min="2" max="2" width="22.28125" style="37" customWidth="1"/>
    <col min="3" max="3" width="12.7109375" style="37" customWidth="1"/>
    <col min="4" max="4" width="17.7109375" style="37" customWidth="1"/>
    <col min="5" max="5" width="18.00390625" style="37" customWidth="1"/>
    <col min="6" max="6" width="11.140625" style="5" customWidth="1"/>
    <col min="7" max="16384" width="19.140625" style="5" customWidth="1"/>
  </cols>
  <sheetData>
    <row r="1" spans="1:5" ht="18">
      <c r="A1" s="326" t="s">
        <v>61</v>
      </c>
      <c r="B1" s="326"/>
      <c r="C1" s="326"/>
      <c r="D1" s="326"/>
      <c r="E1" s="326"/>
    </row>
    <row r="3" spans="1:6" ht="15">
      <c r="A3" s="339" t="s">
        <v>139</v>
      </c>
      <c r="B3" s="339"/>
      <c r="C3" s="339"/>
      <c r="D3" s="339"/>
      <c r="E3" s="339"/>
      <c r="F3" s="219"/>
    </row>
    <row r="4" spans="1:6" ht="15">
      <c r="A4" s="339" t="s">
        <v>155</v>
      </c>
      <c r="B4" s="339"/>
      <c r="C4" s="339"/>
      <c r="D4" s="339"/>
      <c r="E4" s="339"/>
      <c r="F4" s="217"/>
    </row>
    <row r="5" spans="1:5" ht="13.5" thickBot="1">
      <c r="A5" s="171"/>
      <c r="B5" s="171"/>
      <c r="C5" s="171"/>
      <c r="D5" s="171"/>
      <c r="E5" s="171"/>
    </row>
    <row r="6" spans="1:5" ht="12.75">
      <c r="A6" s="165"/>
      <c r="B6" s="260" t="s">
        <v>72</v>
      </c>
      <c r="C6" s="332" t="s">
        <v>6</v>
      </c>
      <c r="D6" s="333"/>
      <c r="E6" s="334" t="s">
        <v>46</v>
      </c>
    </row>
    <row r="7" spans="1:5" ht="12.75">
      <c r="A7" s="166" t="s">
        <v>9</v>
      </c>
      <c r="B7" s="296" t="s">
        <v>44</v>
      </c>
      <c r="C7" s="228" t="s">
        <v>47</v>
      </c>
      <c r="D7" s="228" t="s">
        <v>12</v>
      </c>
      <c r="E7" s="336"/>
    </row>
    <row r="8" spans="1:7" ht="13.5" thickBot="1">
      <c r="A8" s="167"/>
      <c r="B8" s="297"/>
      <c r="C8" s="143" t="s">
        <v>44</v>
      </c>
      <c r="D8" s="143" t="s">
        <v>44</v>
      </c>
      <c r="E8" s="144" t="s">
        <v>44</v>
      </c>
      <c r="G8" s="6"/>
    </row>
    <row r="9" spans="1:5" ht="12.75">
      <c r="A9" s="172" t="s">
        <v>13</v>
      </c>
      <c r="B9" s="112">
        <v>48847</v>
      </c>
      <c r="C9" s="112">
        <v>48151</v>
      </c>
      <c r="D9" s="112">
        <v>177</v>
      </c>
      <c r="E9" s="113">
        <v>519</v>
      </c>
    </row>
    <row r="10" spans="1:6" ht="12.75">
      <c r="A10" s="173" t="s">
        <v>14</v>
      </c>
      <c r="B10" s="115">
        <v>8556</v>
      </c>
      <c r="C10" s="115">
        <v>8278</v>
      </c>
      <c r="D10" s="115">
        <v>41</v>
      </c>
      <c r="E10" s="116">
        <v>237</v>
      </c>
      <c r="F10" s="6"/>
    </row>
    <row r="11" spans="1:6" ht="12.75">
      <c r="A11" s="173" t="s">
        <v>15</v>
      </c>
      <c r="B11" s="115">
        <v>2329</v>
      </c>
      <c r="C11" s="115">
        <v>2179</v>
      </c>
      <c r="D11" s="115">
        <v>15</v>
      </c>
      <c r="E11" s="116">
        <v>135</v>
      </c>
      <c r="F11" s="6"/>
    </row>
    <row r="12" spans="1:6" ht="12.75">
      <c r="A12" s="173" t="s">
        <v>16</v>
      </c>
      <c r="B12" s="115">
        <v>6299</v>
      </c>
      <c r="C12" s="115">
        <v>6272</v>
      </c>
      <c r="D12" s="115">
        <v>22</v>
      </c>
      <c r="E12" s="116">
        <v>5</v>
      </c>
      <c r="F12" s="6"/>
    </row>
    <row r="13" spans="1:6" ht="12.75">
      <c r="A13" s="173" t="s">
        <v>17</v>
      </c>
      <c r="B13" s="115">
        <v>981</v>
      </c>
      <c r="C13" s="115">
        <v>903</v>
      </c>
      <c r="D13" s="115">
        <v>11</v>
      </c>
      <c r="E13" s="116">
        <v>67</v>
      </c>
      <c r="F13" s="6"/>
    </row>
    <row r="14" spans="1:6" ht="12.75">
      <c r="A14" s="173" t="s">
        <v>18</v>
      </c>
      <c r="B14" s="115">
        <v>214</v>
      </c>
      <c r="C14" s="115">
        <v>177</v>
      </c>
      <c r="D14" s="115">
        <v>7</v>
      </c>
      <c r="E14" s="116">
        <v>30</v>
      </c>
      <c r="F14" s="6"/>
    </row>
    <row r="15" spans="1:6" ht="12.75">
      <c r="A15" s="173" t="s">
        <v>19</v>
      </c>
      <c r="B15" s="115">
        <v>1771</v>
      </c>
      <c r="C15" s="115">
        <v>1599</v>
      </c>
      <c r="D15" s="115">
        <v>44</v>
      </c>
      <c r="E15" s="116">
        <v>128</v>
      </c>
      <c r="F15" s="6"/>
    </row>
    <row r="16" spans="1:6" ht="12.75">
      <c r="A16" s="173" t="s">
        <v>20</v>
      </c>
      <c r="B16" s="115">
        <v>3871</v>
      </c>
      <c r="C16" s="115">
        <v>3433</v>
      </c>
      <c r="D16" s="115">
        <v>114</v>
      </c>
      <c r="E16" s="116">
        <v>324</v>
      </c>
      <c r="F16" s="6"/>
    </row>
    <row r="17" spans="1:6" ht="12.75">
      <c r="A17" s="173" t="s">
        <v>21</v>
      </c>
      <c r="B17" s="115">
        <v>3079</v>
      </c>
      <c r="C17" s="115">
        <v>3021</v>
      </c>
      <c r="D17" s="115">
        <v>15</v>
      </c>
      <c r="E17" s="116">
        <v>43</v>
      </c>
      <c r="F17" s="6"/>
    </row>
    <row r="18" spans="1:8" ht="12.75">
      <c r="A18" s="173" t="s">
        <v>22</v>
      </c>
      <c r="B18" s="115">
        <v>6212</v>
      </c>
      <c r="C18" s="115">
        <v>5803</v>
      </c>
      <c r="D18" s="115">
        <v>79</v>
      </c>
      <c r="E18" s="116">
        <v>330</v>
      </c>
      <c r="F18" s="6"/>
      <c r="G18" s="24"/>
      <c r="H18" s="24"/>
    </row>
    <row r="19" spans="1:8" ht="12.75">
      <c r="A19" s="173" t="s">
        <v>23</v>
      </c>
      <c r="B19" s="115">
        <v>348</v>
      </c>
      <c r="C19" s="115">
        <v>291</v>
      </c>
      <c r="D19" s="115">
        <v>11</v>
      </c>
      <c r="E19" s="116">
        <v>46</v>
      </c>
      <c r="F19" s="6"/>
      <c r="G19" s="27"/>
      <c r="H19" s="24"/>
    </row>
    <row r="20" spans="1:8" ht="12.75">
      <c r="A20" s="173" t="s">
        <v>124</v>
      </c>
      <c r="B20" s="115">
        <v>1975</v>
      </c>
      <c r="C20" s="115">
        <v>1748</v>
      </c>
      <c r="D20" s="115">
        <v>45</v>
      </c>
      <c r="E20" s="116">
        <v>182</v>
      </c>
      <c r="F20" s="6"/>
      <c r="G20" s="24"/>
      <c r="H20" s="24"/>
    </row>
    <row r="21" spans="1:8" ht="12.75">
      <c r="A21" s="173" t="s">
        <v>25</v>
      </c>
      <c r="B21" s="115">
        <v>1465</v>
      </c>
      <c r="C21" s="115">
        <v>1255</v>
      </c>
      <c r="D21" s="115">
        <v>62</v>
      </c>
      <c r="E21" s="116">
        <v>148</v>
      </c>
      <c r="F21" s="6"/>
      <c r="G21" s="27"/>
      <c r="H21" s="24"/>
    </row>
    <row r="22" spans="1:8" ht="12.75">
      <c r="A22" s="173" t="s">
        <v>26</v>
      </c>
      <c r="B22" s="115">
        <v>790</v>
      </c>
      <c r="C22" s="115">
        <v>693</v>
      </c>
      <c r="D22" s="115">
        <v>41</v>
      </c>
      <c r="E22" s="116">
        <v>56</v>
      </c>
      <c r="F22" s="6"/>
      <c r="G22" s="24"/>
      <c r="H22" s="24"/>
    </row>
    <row r="23" spans="1:6" ht="12.75">
      <c r="A23" s="173" t="s">
        <v>27</v>
      </c>
      <c r="B23" s="115">
        <v>3330</v>
      </c>
      <c r="C23" s="115">
        <v>3105</v>
      </c>
      <c r="D23" s="115">
        <v>58</v>
      </c>
      <c r="E23" s="116">
        <v>167</v>
      </c>
      <c r="F23" s="6"/>
    </row>
    <row r="24" spans="1:6" ht="12.75">
      <c r="A24" s="173" t="s">
        <v>28</v>
      </c>
      <c r="B24" s="115">
        <v>5523</v>
      </c>
      <c r="C24" s="115">
        <v>4974</v>
      </c>
      <c r="D24" s="115">
        <v>146</v>
      </c>
      <c r="E24" s="116">
        <v>403</v>
      </c>
      <c r="F24" s="6"/>
    </row>
    <row r="25" spans="1:6" ht="12.75">
      <c r="A25" s="173" t="s">
        <v>29</v>
      </c>
      <c r="B25" s="115">
        <v>1365</v>
      </c>
      <c r="C25" s="115">
        <v>1163</v>
      </c>
      <c r="D25" s="115">
        <v>55</v>
      </c>
      <c r="E25" s="116">
        <v>147</v>
      </c>
      <c r="F25" s="6"/>
    </row>
    <row r="26" spans="1:5" s="37" customFormat="1" ht="12.75">
      <c r="A26" s="173"/>
      <c r="B26" s="115"/>
      <c r="C26" s="115"/>
      <c r="D26" s="115"/>
      <c r="E26" s="116"/>
    </row>
    <row r="27" spans="1:5" ht="13.5" thickBot="1">
      <c r="A27" s="245" t="s">
        <v>81</v>
      </c>
      <c r="B27" s="232">
        <f>SUM(B9:B25)</f>
        <v>96955</v>
      </c>
      <c r="C27" s="232">
        <f>SUM(C9:C25)</f>
        <v>93045</v>
      </c>
      <c r="D27" s="232">
        <f>SUM(D9:D25)</f>
        <v>943</v>
      </c>
      <c r="E27" s="233">
        <f>SUM(E9:E25)</f>
        <v>2967</v>
      </c>
    </row>
    <row r="28" spans="1:5" s="17" customFormat="1" ht="12.75">
      <c r="A28" s="295" t="s">
        <v>146</v>
      </c>
      <c r="B28" s="295"/>
      <c r="C28" s="118"/>
      <c r="D28" s="118"/>
      <c r="E28" s="118"/>
    </row>
    <row r="29" spans="1:2" ht="12.75">
      <c r="A29" s="35"/>
      <c r="B29" s="35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</sheetData>
  <mergeCells count="7">
    <mergeCell ref="A28:B28"/>
    <mergeCell ref="A4:E4"/>
    <mergeCell ref="A1:E1"/>
    <mergeCell ref="A3:E3"/>
    <mergeCell ref="C6:D6"/>
    <mergeCell ref="B7:B8"/>
    <mergeCell ref="E6:E7"/>
  </mergeCells>
  <conditionalFormatting sqref="F10:F25">
    <cfRule type="cellIs" priority="1" dxfId="1" operator="notEqual" stopIfTrue="1">
      <formula>B10</formula>
    </cfRule>
  </conditionalFormatting>
  <conditionalFormatting sqref="G8">
    <cfRule type="cellIs" priority="2" dxfId="1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3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F40"/>
  <sheetViews>
    <sheetView showGridLines="0" view="pageBreakPreview" zoomScale="75" zoomScaleNormal="75" zoomScaleSheetLayoutView="75" workbookViewId="0" topLeftCell="A1">
      <selection activeCell="A4" sqref="A4:E4"/>
    </sheetView>
  </sheetViews>
  <sheetFormatPr defaultColWidth="12.57421875" defaultRowHeight="12.75"/>
  <cols>
    <col min="1" max="1" width="33.7109375" style="38" customWidth="1"/>
    <col min="2" max="2" width="23.00390625" style="38" bestFit="1" customWidth="1"/>
    <col min="3" max="3" width="13.7109375" style="38" customWidth="1"/>
    <col min="4" max="4" width="15.140625" style="38" bestFit="1" customWidth="1"/>
    <col min="5" max="5" width="16.421875" style="38" customWidth="1"/>
    <col min="6" max="6" width="5.7109375" style="4" customWidth="1"/>
    <col min="7" max="16384" width="19.140625" style="4" customWidth="1"/>
  </cols>
  <sheetData>
    <row r="1" spans="1:5" ht="18">
      <c r="A1" s="326" t="s">
        <v>61</v>
      </c>
      <c r="B1" s="326"/>
      <c r="C1" s="326"/>
      <c r="D1" s="326"/>
      <c r="E1" s="326"/>
    </row>
    <row r="3" spans="1:6" s="5" customFormat="1" ht="15">
      <c r="A3" s="339" t="s">
        <v>178</v>
      </c>
      <c r="B3" s="339"/>
      <c r="C3" s="339"/>
      <c r="D3" s="339"/>
      <c r="E3" s="339"/>
      <c r="F3" s="219"/>
    </row>
    <row r="4" spans="1:6" s="5" customFormat="1" ht="15">
      <c r="A4" s="339" t="s">
        <v>179</v>
      </c>
      <c r="B4" s="339"/>
      <c r="C4" s="339"/>
      <c r="D4" s="339"/>
      <c r="E4" s="339"/>
      <c r="F4" s="219"/>
    </row>
    <row r="5" spans="1:6" s="5" customFormat="1" ht="15.75" thickBot="1">
      <c r="A5" s="339"/>
      <c r="B5" s="339"/>
      <c r="C5" s="339"/>
      <c r="D5" s="339"/>
      <c r="E5" s="339"/>
      <c r="F5" s="217"/>
    </row>
    <row r="6" spans="1:5" ht="12.75">
      <c r="A6" s="165"/>
      <c r="B6" s="229" t="s">
        <v>72</v>
      </c>
      <c r="C6" s="332" t="s">
        <v>6</v>
      </c>
      <c r="D6" s="333"/>
      <c r="E6" s="334" t="s">
        <v>46</v>
      </c>
    </row>
    <row r="7" spans="1:5" ht="12.75">
      <c r="A7" s="166" t="s">
        <v>9</v>
      </c>
      <c r="B7" s="296" t="s">
        <v>44</v>
      </c>
      <c r="C7" s="228" t="s">
        <v>47</v>
      </c>
      <c r="D7" s="228" t="s">
        <v>12</v>
      </c>
      <c r="E7" s="336"/>
    </row>
    <row r="8" spans="1:5" ht="13.5" thickBot="1">
      <c r="A8" s="167"/>
      <c r="B8" s="297"/>
      <c r="C8" s="143" t="s">
        <v>44</v>
      </c>
      <c r="D8" s="143" t="s">
        <v>44</v>
      </c>
      <c r="E8" s="144" t="s">
        <v>44</v>
      </c>
    </row>
    <row r="9" spans="1:6" ht="12.75">
      <c r="A9" s="174" t="s">
        <v>13</v>
      </c>
      <c r="B9" s="112">
        <v>14368</v>
      </c>
      <c r="C9" s="112">
        <v>14168</v>
      </c>
      <c r="D9" s="112">
        <v>41</v>
      </c>
      <c r="E9" s="113">
        <v>159</v>
      </c>
      <c r="F9" s="6"/>
    </row>
    <row r="10" spans="1:6" ht="12.75">
      <c r="A10" s="175" t="s">
        <v>14</v>
      </c>
      <c r="B10" s="115">
        <v>1430</v>
      </c>
      <c r="C10" s="115">
        <v>1374</v>
      </c>
      <c r="D10" s="115">
        <v>10</v>
      </c>
      <c r="E10" s="116">
        <v>46</v>
      </c>
      <c r="F10" s="6"/>
    </row>
    <row r="11" spans="1:6" ht="12.75">
      <c r="A11" s="175" t="s">
        <v>15</v>
      </c>
      <c r="B11" s="115">
        <v>422</v>
      </c>
      <c r="C11" s="115">
        <v>387</v>
      </c>
      <c r="D11" s="115">
        <v>3</v>
      </c>
      <c r="E11" s="116">
        <v>32</v>
      </c>
      <c r="F11" s="6"/>
    </row>
    <row r="12" spans="1:6" ht="12.75">
      <c r="A12" s="175" t="s">
        <v>16</v>
      </c>
      <c r="B12" s="115">
        <v>1855</v>
      </c>
      <c r="C12" s="115">
        <v>1846</v>
      </c>
      <c r="D12" s="115">
        <v>8</v>
      </c>
      <c r="E12" s="116">
        <v>1</v>
      </c>
      <c r="F12" s="6"/>
    </row>
    <row r="13" spans="1:6" ht="12.75">
      <c r="A13" s="175" t="s">
        <v>17</v>
      </c>
      <c r="B13" s="115">
        <v>178</v>
      </c>
      <c r="C13" s="115">
        <v>156</v>
      </c>
      <c r="D13" s="115">
        <v>4</v>
      </c>
      <c r="E13" s="116">
        <v>18</v>
      </c>
      <c r="F13" s="6"/>
    </row>
    <row r="14" spans="1:6" ht="12.75">
      <c r="A14" s="175" t="s">
        <v>18</v>
      </c>
      <c r="B14" s="115">
        <v>51</v>
      </c>
      <c r="C14" s="115">
        <v>36</v>
      </c>
      <c r="D14" s="115">
        <v>1</v>
      </c>
      <c r="E14" s="116">
        <v>14</v>
      </c>
      <c r="F14" s="6"/>
    </row>
    <row r="15" spans="1:6" ht="12.75">
      <c r="A15" s="175" t="s">
        <v>19</v>
      </c>
      <c r="B15" s="115">
        <v>764</v>
      </c>
      <c r="C15" s="115">
        <v>684</v>
      </c>
      <c r="D15" s="115">
        <v>13</v>
      </c>
      <c r="E15" s="116">
        <v>67</v>
      </c>
      <c r="F15" s="6"/>
    </row>
    <row r="16" spans="1:6" ht="12.75">
      <c r="A16" s="175" t="s">
        <v>20</v>
      </c>
      <c r="B16" s="115">
        <v>1748</v>
      </c>
      <c r="C16" s="115">
        <v>1590</v>
      </c>
      <c r="D16" s="115">
        <v>48</v>
      </c>
      <c r="E16" s="116">
        <v>110</v>
      </c>
      <c r="F16" s="6"/>
    </row>
    <row r="17" spans="1:6" ht="12.75">
      <c r="A17" s="175" t="s">
        <v>21</v>
      </c>
      <c r="B17" s="115">
        <v>376</v>
      </c>
      <c r="C17" s="115">
        <v>364</v>
      </c>
      <c r="D17" s="115" t="s">
        <v>156</v>
      </c>
      <c r="E17" s="116">
        <v>12</v>
      </c>
      <c r="F17" s="6"/>
    </row>
    <row r="18" spans="1:6" ht="12.75">
      <c r="A18" s="175" t="s">
        <v>22</v>
      </c>
      <c r="B18" s="115">
        <v>1309</v>
      </c>
      <c r="C18" s="115">
        <v>1181</v>
      </c>
      <c r="D18" s="115">
        <v>18</v>
      </c>
      <c r="E18" s="116">
        <v>110</v>
      </c>
      <c r="F18" s="6"/>
    </row>
    <row r="19" spans="1:6" ht="12.75">
      <c r="A19" s="175" t="s">
        <v>23</v>
      </c>
      <c r="B19" s="115">
        <v>41</v>
      </c>
      <c r="C19" s="115">
        <v>35</v>
      </c>
      <c r="D19" s="115" t="s">
        <v>156</v>
      </c>
      <c r="E19" s="116">
        <v>6</v>
      </c>
      <c r="F19" s="6"/>
    </row>
    <row r="20" spans="1:6" ht="12.75">
      <c r="A20" s="175" t="s">
        <v>124</v>
      </c>
      <c r="B20" s="115">
        <v>312</v>
      </c>
      <c r="C20" s="115">
        <v>260</v>
      </c>
      <c r="D20" s="115">
        <v>7</v>
      </c>
      <c r="E20" s="116">
        <v>45</v>
      </c>
      <c r="F20" s="6"/>
    </row>
    <row r="21" spans="1:6" ht="12.75">
      <c r="A21" s="175" t="s">
        <v>25</v>
      </c>
      <c r="B21" s="115">
        <v>536</v>
      </c>
      <c r="C21" s="115">
        <v>472</v>
      </c>
      <c r="D21" s="115">
        <v>22</v>
      </c>
      <c r="E21" s="116">
        <v>42</v>
      </c>
      <c r="F21" s="6"/>
    </row>
    <row r="22" spans="1:6" ht="12.75">
      <c r="A22" s="175" t="s">
        <v>26</v>
      </c>
      <c r="B22" s="115">
        <v>320</v>
      </c>
      <c r="C22" s="115">
        <v>291</v>
      </c>
      <c r="D22" s="115">
        <v>11</v>
      </c>
      <c r="E22" s="116">
        <v>18</v>
      </c>
      <c r="F22" s="6"/>
    </row>
    <row r="23" spans="1:6" ht="12.75">
      <c r="A23" s="175" t="s">
        <v>27</v>
      </c>
      <c r="B23" s="115">
        <v>194</v>
      </c>
      <c r="C23" s="115">
        <v>179</v>
      </c>
      <c r="D23" s="115">
        <v>3</v>
      </c>
      <c r="E23" s="116">
        <v>12</v>
      </c>
      <c r="F23" s="6"/>
    </row>
    <row r="24" spans="1:6" ht="12.75">
      <c r="A24" s="175" t="s">
        <v>28</v>
      </c>
      <c r="B24" s="115">
        <v>695</v>
      </c>
      <c r="C24" s="115">
        <v>650</v>
      </c>
      <c r="D24" s="115">
        <v>9</v>
      </c>
      <c r="E24" s="116">
        <v>36</v>
      </c>
      <c r="F24" s="6"/>
    </row>
    <row r="25" spans="1:6" ht="12.75">
      <c r="A25" s="175" t="s">
        <v>29</v>
      </c>
      <c r="B25" s="115">
        <v>347</v>
      </c>
      <c r="C25" s="115">
        <v>298</v>
      </c>
      <c r="D25" s="115">
        <v>8</v>
      </c>
      <c r="E25" s="116">
        <v>41</v>
      </c>
      <c r="F25" s="6"/>
    </row>
    <row r="26" spans="1:5" ht="12.75">
      <c r="A26" s="175"/>
      <c r="B26" s="115"/>
      <c r="C26" s="115"/>
      <c r="D26" s="115"/>
      <c r="E26" s="116"/>
    </row>
    <row r="27" spans="1:5" ht="13.5" thickBot="1">
      <c r="A27" s="246" t="s">
        <v>81</v>
      </c>
      <c r="B27" s="232">
        <v>24947</v>
      </c>
      <c r="C27" s="232">
        <v>23972</v>
      </c>
      <c r="D27" s="232">
        <f>SUM(D9:D25)</f>
        <v>206</v>
      </c>
      <c r="E27" s="233">
        <f>SUM(E9:E25)</f>
        <v>769</v>
      </c>
    </row>
    <row r="28" spans="1:5" s="17" customFormat="1" ht="12.75">
      <c r="A28" s="118" t="s">
        <v>146</v>
      </c>
      <c r="B28" s="118"/>
      <c r="C28" s="118"/>
      <c r="D28" s="118"/>
      <c r="E28" s="118"/>
    </row>
    <row r="29" spans="1:2" ht="12.75">
      <c r="A29" s="35"/>
      <c r="B29" s="35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</sheetData>
  <mergeCells count="7">
    <mergeCell ref="A1:E1"/>
    <mergeCell ref="A5:E5"/>
    <mergeCell ref="C6:D6"/>
    <mergeCell ref="E6:E7"/>
    <mergeCell ref="A3:E3"/>
    <mergeCell ref="B7:B8"/>
    <mergeCell ref="A4:E4"/>
  </mergeCells>
  <conditionalFormatting sqref="F9:F25">
    <cfRule type="cellIs" priority="1" dxfId="1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" transitionEvaluation="1">
    <pageSetUpPr fitToPage="1"/>
  </sheetPr>
  <dimension ref="A1:J39"/>
  <sheetViews>
    <sheetView showGridLines="0" view="pageBreakPreview" zoomScale="75" zoomScaleNormal="75" zoomScaleSheetLayoutView="75" workbookViewId="0" topLeftCell="A55">
      <selection activeCell="I26" sqref="I26"/>
    </sheetView>
  </sheetViews>
  <sheetFormatPr defaultColWidth="12.57421875" defaultRowHeight="12.75"/>
  <cols>
    <col min="1" max="1" width="33.7109375" style="4" customWidth="1"/>
    <col min="2" max="5" width="13.7109375" style="4" customWidth="1"/>
    <col min="6" max="6" width="13.7109375" style="38" customWidth="1"/>
    <col min="7" max="7" width="12.140625" style="38" customWidth="1"/>
    <col min="8" max="8" width="12.140625" style="4" customWidth="1"/>
    <col min="9" max="9" width="13.28125" style="4" customWidth="1"/>
    <col min="10" max="10" width="11.7109375" style="4" customWidth="1"/>
    <col min="11" max="16384" width="19.140625" style="4" customWidth="1"/>
  </cols>
  <sheetData>
    <row r="1" spans="1:10" ht="18">
      <c r="A1" s="290" t="s">
        <v>61</v>
      </c>
      <c r="B1" s="290"/>
      <c r="C1" s="290"/>
      <c r="D1" s="290"/>
      <c r="E1" s="290"/>
      <c r="F1" s="290"/>
      <c r="G1" s="290"/>
      <c r="H1" s="290"/>
      <c r="I1" s="290"/>
      <c r="J1" s="20"/>
    </row>
    <row r="3" spans="1:10" ht="15">
      <c r="A3" s="343" t="s">
        <v>157</v>
      </c>
      <c r="B3" s="343"/>
      <c r="C3" s="343"/>
      <c r="D3" s="343"/>
      <c r="E3" s="343"/>
      <c r="F3" s="343"/>
      <c r="G3" s="343"/>
      <c r="H3" s="343"/>
      <c r="I3" s="343"/>
      <c r="J3" s="22"/>
    </row>
    <row r="4" spans="1:9" ht="13.5" thickBot="1">
      <c r="A4" s="176"/>
      <c r="B4" s="176"/>
      <c r="C4" s="176"/>
      <c r="D4" s="176"/>
      <c r="E4" s="176"/>
      <c r="F4" s="176"/>
      <c r="G4" s="176"/>
      <c r="H4" s="176"/>
      <c r="I4" s="177"/>
    </row>
    <row r="5" spans="1:10" ht="12.75">
      <c r="A5" s="165"/>
      <c r="B5" s="330" t="s">
        <v>72</v>
      </c>
      <c r="C5" s="331"/>
      <c r="D5" s="332" t="s">
        <v>6</v>
      </c>
      <c r="E5" s="333"/>
      <c r="F5" s="333"/>
      <c r="G5" s="346"/>
      <c r="H5" s="332" t="s">
        <v>46</v>
      </c>
      <c r="I5" s="333"/>
      <c r="J5"/>
    </row>
    <row r="6" spans="1:10" ht="12.75">
      <c r="A6" s="166" t="s">
        <v>9</v>
      </c>
      <c r="B6" s="296" t="s">
        <v>44</v>
      </c>
      <c r="C6" s="296" t="s">
        <v>80</v>
      </c>
      <c r="D6" s="347" t="s">
        <v>47</v>
      </c>
      <c r="E6" s="348"/>
      <c r="F6" s="328" t="s">
        <v>12</v>
      </c>
      <c r="G6" s="340"/>
      <c r="H6" s="341" t="s">
        <v>44</v>
      </c>
      <c r="I6" s="344" t="s">
        <v>80</v>
      </c>
      <c r="J6"/>
    </row>
    <row r="7" spans="1:10" ht="13.5" thickBot="1">
      <c r="A7" s="167"/>
      <c r="B7" s="297"/>
      <c r="C7" s="297"/>
      <c r="D7" s="143" t="s">
        <v>44</v>
      </c>
      <c r="E7" s="143" t="s">
        <v>80</v>
      </c>
      <c r="F7" s="143" t="s">
        <v>44</v>
      </c>
      <c r="G7" s="143" t="s">
        <v>71</v>
      </c>
      <c r="H7" s="342"/>
      <c r="I7" s="345"/>
      <c r="J7"/>
    </row>
    <row r="8" spans="1:10" ht="12.75">
      <c r="A8" s="178" t="s">
        <v>13</v>
      </c>
      <c r="B8" s="112">
        <v>3255</v>
      </c>
      <c r="C8" s="112">
        <v>33935</v>
      </c>
      <c r="D8" s="112">
        <v>3225</v>
      </c>
      <c r="E8" s="112">
        <v>33761</v>
      </c>
      <c r="F8" s="112">
        <v>8</v>
      </c>
      <c r="G8" s="112">
        <v>30</v>
      </c>
      <c r="H8" s="112">
        <v>22</v>
      </c>
      <c r="I8" s="113">
        <v>144</v>
      </c>
      <c r="J8" s="6"/>
    </row>
    <row r="9" spans="1:10" ht="12.75">
      <c r="A9" s="179" t="s">
        <v>14</v>
      </c>
      <c r="B9" s="115">
        <v>771</v>
      </c>
      <c r="C9" s="115">
        <v>10206</v>
      </c>
      <c r="D9" s="115">
        <v>748</v>
      </c>
      <c r="E9" s="115">
        <v>9726</v>
      </c>
      <c r="F9" s="115">
        <v>5</v>
      </c>
      <c r="G9" s="115">
        <v>217</v>
      </c>
      <c r="H9" s="115">
        <v>18</v>
      </c>
      <c r="I9" s="116">
        <v>263</v>
      </c>
      <c r="J9" s="6"/>
    </row>
    <row r="10" spans="1:10" ht="12.75">
      <c r="A10" s="179" t="s">
        <v>15</v>
      </c>
      <c r="B10" s="115">
        <v>97</v>
      </c>
      <c r="C10" s="115">
        <v>3820</v>
      </c>
      <c r="D10" s="115">
        <v>93</v>
      </c>
      <c r="E10" s="115">
        <v>3788</v>
      </c>
      <c r="F10" s="115">
        <v>2</v>
      </c>
      <c r="G10" s="115">
        <v>15</v>
      </c>
      <c r="H10" s="115">
        <v>2</v>
      </c>
      <c r="I10" s="116">
        <v>17</v>
      </c>
      <c r="J10" s="6"/>
    </row>
    <row r="11" spans="1:10" ht="12.75">
      <c r="A11" s="179" t="s">
        <v>16</v>
      </c>
      <c r="B11" s="115">
        <v>194</v>
      </c>
      <c r="C11" s="115">
        <v>2650</v>
      </c>
      <c r="D11" s="115">
        <v>194</v>
      </c>
      <c r="E11" s="115">
        <v>2650</v>
      </c>
      <c r="F11" s="115" t="s">
        <v>156</v>
      </c>
      <c r="G11" s="115" t="s">
        <v>156</v>
      </c>
      <c r="H11" s="115" t="s">
        <v>156</v>
      </c>
      <c r="I11" s="116" t="s">
        <v>156</v>
      </c>
      <c r="J11" s="6"/>
    </row>
    <row r="12" spans="1:10" ht="12.75">
      <c r="A12" s="179" t="s">
        <v>17</v>
      </c>
      <c r="B12" s="115">
        <v>68</v>
      </c>
      <c r="C12" s="115">
        <v>1702</v>
      </c>
      <c r="D12" s="115">
        <v>67</v>
      </c>
      <c r="E12" s="115">
        <v>1697</v>
      </c>
      <c r="F12" s="115">
        <v>1</v>
      </c>
      <c r="G12" s="115">
        <v>5</v>
      </c>
      <c r="H12" s="115" t="s">
        <v>156</v>
      </c>
      <c r="I12" s="116" t="s">
        <v>156</v>
      </c>
      <c r="J12" s="6"/>
    </row>
    <row r="13" spans="1:10" ht="12.75">
      <c r="A13" s="179" t="s">
        <v>18</v>
      </c>
      <c r="B13" s="115">
        <v>52</v>
      </c>
      <c r="C13" s="115">
        <v>4294</v>
      </c>
      <c r="D13" s="115">
        <v>49</v>
      </c>
      <c r="E13" s="115">
        <v>4256</v>
      </c>
      <c r="F13" s="115" t="s">
        <v>156</v>
      </c>
      <c r="G13" s="115" t="s">
        <v>156</v>
      </c>
      <c r="H13" s="115">
        <v>3</v>
      </c>
      <c r="I13" s="116">
        <v>38</v>
      </c>
      <c r="J13" s="6"/>
    </row>
    <row r="14" spans="1:10" ht="12.75">
      <c r="A14" s="179" t="s">
        <v>19</v>
      </c>
      <c r="B14" s="115">
        <v>386</v>
      </c>
      <c r="C14" s="115">
        <v>40223</v>
      </c>
      <c r="D14" s="115">
        <v>382</v>
      </c>
      <c r="E14" s="115">
        <v>40063</v>
      </c>
      <c r="F14" s="115" t="s">
        <v>156</v>
      </c>
      <c r="G14" s="115" t="s">
        <v>156</v>
      </c>
      <c r="H14" s="115">
        <v>4</v>
      </c>
      <c r="I14" s="116">
        <v>160</v>
      </c>
      <c r="J14" s="6"/>
    </row>
    <row r="15" spans="1:10" ht="12.75">
      <c r="A15" s="179" t="s">
        <v>20</v>
      </c>
      <c r="B15" s="115">
        <v>365</v>
      </c>
      <c r="C15" s="115">
        <v>39389</v>
      </c>
      <c r="D15" s="115">
        <v>357</v>
      </c>
      <c r="E15" s="115">
        <v>38682</v>
      </c>
      <c r="F15" s="115">
        <v>1</v>
      </c>
      <c r="G15" s="115">
        <v>35</v>
      </c>
      <c r="H15" s="115">
        <v>7</v>
      </c>
      <c r="I15" s="116">
        <v>672</v>
      </c>
      <c r="J15" s="6"/>
    </row>
    <row r="16" spans="1:10" ht="12.75">
      <c r="A16" s="179" t="s">
        <v>21</v>
      </c>
      <c r="B16" s="115">
        <v>209</v>
      </c>
      <c r="C16" s="115">
        <v>3189</v>
      </c>
      <c r="D16" s="115">
        <v>209</v>
      </c>
      <c r="E16" s="115">
        <v>3189</v>
      </c>
      <c r="F16" s="115" t="s">
        <v>156</v>
      </c>
      <c r="G16" s="115" t="s">
        <v>156</v>
      </c>
      <c r="H16" s="115" t="s">
        <v>156</v>
      </c>
      <c r="I16" s="116" t="s">
        <v>156</v>
      </c>
      <c r="J16" s="6"/>
    </row>
    <row r="17" spans="1:10" ht="12.75">
      <c r="A17" s="179" t="s">
        <v>22</v>
      </c>
      <c r="B17" s="115">
        <v>552</v>
      </c>
      <c r="C17" s="115">
        <v>64158</v>
      </c>
      <c r="D17" s="115">
        <v>540</v>
      </c>
      <c r="E17" s="115">
        <v>61454</v>
      </c>
      <c r="F17" s="115">
        <v>3</v>
      </c>
      <c r="G17" s="115">
        <v>441</v>
      </c>
      <c r="H17" s="115">
        <v>9</v>
      </c>
      <c r="I17" s="116">
        <v>2263</v>
      </c>
      <c r="J17" s="6"/>
    </row>
    <row r="18" spans="1:10" ht="12.75">
      <c r="A18" s="179" t="s">
        <v>23</v>
      </c>
      <c r="B18" s="115">
        <v>22</v>
      </c>
      <c r="C18" s="115">
        <v>822</v>
      </c>
      <c r="D18" s="115">
        <v>20</v>
      </c>
      <c r="E18" s="115">
        <v>792</v>
      </c>
      <c r="F18" s="115" t="s">
        <v>156</v>
      </c>
      <c r="G18" s="115" t="s">
        <v>156</v>
      </c>
      <c r="H18" s="115">
        <v>2</v>
      </c>
      <c r="I18" s="116">
        <v>30</v>
      </c>
      <c r="J18" s="6"/>
    </row>
    <row r="19" spans="1:10" ht="12.75">
      <c r="A19" s="179" t="s">
        <v>124</v>
      </c>
      <c r="B19" s="115">
        <v>390</v>
      </c>
      <c r="C19" s="115">
        <v>58253</v>
      </c>
      <c r="D19" s="115">
        <v>382</v>
      </c>
      <c r="E19" s="115">
        <v>57580</v>
      </c>
      <c r="F19" s="115">
        <v>1</v>
      </c>
      <c r="G19" s="115">
        <v>350</v>
      </c>
      <c r="H19" s="115">
        <v>7</v>
      </c>
      <c r="I19" s="116">
        <v>323</v>
      </c>
      <c r="J19" s="6"/>
    </row>
    <row r="20" spans="1:10" ht="12.75">
      <c r="A20" s="179" t="s">
        <v>25</v>
      </c>
      <c r="B20" s="115">
        <v>503</v>
      </c>
      <c r="C20" s="115">
        <v>129505</v>
      </c>
      <c r="D20" s="115">
        <v>499</v>
      </c>
      <c r="E20" s="115">
        <v>127847</v>
      </c>
      <c r="F20" s="115">
        <v>1</v>
      </c>
      <c r="G20" s="115">
        <v>4</v>
      </c>
      <c r="H20" s="115">
        <v>3</v>
      </c>
      <c r="I20" s="116">
        <v>1654</v>
      </c>
      <c r="J20" s="6"/>
    </row>
    <row r="21" spans="1:10" ht="12.75">
      <c r="A21" s="179" t="s">
        <v>26</v>
      </c>
      <c r="B21" s="115">
        <v>99</v>
      </c>
      <c r="C21" s="115">
        <v>16839</v>
      </c>
      <c r="D21" s="115">
        <v>98</v>
      </c>
      <c r="E21" s="115">
        <v>16836</v>
      </c>
      <c r="F21" s="115" t="s">
        <v>156</v>
      </c>
      <c r="G21" s="115" t="s">
        <v>156</v>
      </c>
      <c r="H21" s="115">
        <v>1</v>
      </c>
      <c r="I21" s="116">
        <v>3</v>
      </c>
      <c r="J21" s="6"/>
    </row>
    <row r="22" spans="1:10" ht="12.75">
      <c r="A22" s="179" t="s">
        <v>27</v>
      </c>
      <c r="B22" s="115">
        <v>293</v>
      </c>
      <c r="C22" s="115">
        <v>113882</v>
      </c>
      <c r="D22" s="115">
        <v>289</v>
      </c>
      <c r="E22" s="115">
        <v>112537</v>
      </c>
      <c r="F22" s="115">
        <v>2</v>
      </c>
      <c r="G22" s="115">
        <v>160</v>
      </c>
      <c r="H22" s="115">
        <v>2</v>
      </c>
      <c r="I22" s="116">
        <v>1185</v>
      </c>
      <c r="J22" s="6"/>
    </row>
    <row r="23" spans="1:10" ht="12.75">
      <c r="A23" s="179" t="s">
        <v>28</v>
      </c>
      <c r="B23" s="115">
        <v>688</v>
      </c>
      <c r="C23" s="115">
        <v>105526</v>
      </c>
      <c r="D23" s="115">
        <v>670</v>
      </c>
      <c r="E23" s="115">
        <v>102305</v>
      </c>
      <c r="F23" s="115">
        <v>5</v>
      </c>
      <c r="G23" s="115">
        <v>813</v>
      </c>
      <c r="H23" s="115">
        <v>13</v>
      </c>
      <c r="I23" s="116">
        <v>2408</v>
      </c>
      <c r="J23" s="6"/>
    </row>
    <row r="24" spans="1:10" ht="12.75">
      <c r="A24" s="179" t="s">
        <v>29</v>
      </c>
      <c r="B24" s="115">
        <v>154</v>
      </c>
      <c r="C24" s="115">
        <v>3079</v>
      </c>
      <c r="D24" s="115">
        <v>147</v>
      </c>
      <c r="E24" s="115">
        <v>3015</v>
      </c>
      <c r="F24" s="115">
        <v>3</v>
      </c>
      <c r="G24" s="115">
        <v>20</v>
      </c>
      <c r="H24" s="115">
        <v>4</v>
      </c>
      <c r="I24" s="116">
        <v>44</v>
      </c>
      <c r="J24" s="6"/>
    </row>
    <row r="25" spans="1:10" ht="12.75">
      <c r="A25" s="179"/>
      <c r="B25" s="115"/>
      <c r="C25" s="115"/>
      <c r="D25" s="115"/>
      <c r="E25" s="115"/>
      <c r="F25" s="115"/>
      <c r="G25" s="115"/>
      <c r="H25" s="115"/>
      <c r="I25" s="116"/>
      <c r="J25"/>
    </row>
    <row r="26" spans="1:10" ht="13.5" thickBot="1">
      <c r="A26" s="246" t="s">
        <v>81</v>
      </c>
      <c r="B26" s="232">
        <v>8099</v>
      </c>
      <c r="C26" s="232">
        <v>631476</v>
      </c>
      <c r="D26" s="232">
        <v>7970</v>
      </c>
      <c r="E26" s="232">
        <v>620182</v>
      </c>
      <c r="F26" s="232">
        <f>SUM(F8:F24)</f>
        <v>32</v>
      </c>
      <c r="G26" s="232">
        <f>SUM(G8:G24)</f>
        <v>2090</v>
      </c>
      <c r="H26" s="232">
        <f>SUM(H8:H24)</f>
        <v>97</v>
      </c>
      <c r="I26" s="233">
        <f>SUM(I8:I24)</f>
        <v>9204</v>
      </c>
      <c r="J26"/>
    </row>
    <row r="27" spans="1:9" s="17" customFormat="1" ht="12.75">
      <c r="A27" s="118" t="s">
        <v>146</v>
      </c>
      <c r="B27" s="118"/>
      <c r="C27" s="118"/>
      <c r="D27" s="118"/>
      <c r="E27" s="118"/>
      <c r="F27" s="118"/>
      <c r="G27" s="118"/>
      <c r="H27" s="118"/>
      <c r="I27" s="118"/>
    </row>
    <row r="28" ht="12.75">
      <c r="A28" s="35" t="s">
        <v>103</v>
      </c>
    </row>
    <row r="30" spans="1:5" ht="12.75">
      <c r="A30"/>
      <c r="B30"/>
      <c r="C30"/>
      <c r="D30"/>
      <c r="E30" s="38"/>
    </row>
    <row r="31" spans="1:5" ht="12.75">
      <c r="A31"/>
      <c r="B31"/>
      <c r="C31"/>
      <c r="D31"/>
      <c r="E31" s="38"/>
    </row>
    <row r="32" spans="1:5" ht="12.75">
      <c r="A32"/>
      <c r="B32"/>
      <c r="C32"/>
      <c r="D32"/>
      <c r="E32" s="38"/>
    </row>
    <row r="33" spans="1:5" ht="12.75">
      <c r="A33"/>
      <c r="B33"/>
      <c r="C33"/>
      <c r="D33"/>
      <c r="E33" s="38"/>
    </row>
    <row r="34" spans="1:5" ht="12.75">
      <c r="A34"/>
      <c r="B34"/>
      <c r="C34"/>
      <c r="D34"/>
      <c r="E34" s="38"/>
    </row>
    <row r="35" spans="1:5" ht="12.75">
      <c r="A35"/>
      <c r="B35"/>
      <c r="C35"/>
      <c r="D35"/>
      <c r="E35" s="38"/>
    </row>
    <row r="36" spans="1:5" ht="12.75">
      <c r="A36"/>
      <c r="B36"/>
      <c r="C36"/>
      <c r="D36"/>
      <c r="E36" s="38"/>
    </row>
    <row r="37" spans="1:5" ht="12.75">
      <c r="A37"/>
      <c r="B37"/>
      <c r="C37"/>
      <c r="D37"/>
      <c r="E37" s="38"/>
    </row>
    <row r="38" spans="1:5" ht="12.75">
      <c r="A38"/>
      <c r="B38"/>
      <c r="C38"/>
      <c r="D38"/>
      <c r="E38" s="38"/>
    </row>
    <row r="39" spans="1:5" ht="12.75">
      <c r="A39"/>
      <c r="B39"/>
      <c r="C39"/>
      <c r="D39"/>
      <c r="E39" s="38"/>
    </row>
  </sheetData>
  <mergeCells count="11">
    <mergeCell ref="D6:E6"/>
    <mergeCell ref="F6:G6"/>
    <mergeCell ref="A1:I1"/>
    <mergeCell ref="H5:I5"/>
    <mergeCell ref="B6:B7"/>
    <mergeCell ref="C6:C7"/>
    <mergeCell ref="H6:H7"/>
    <mergeCell ref="A3:I3"/>
    <mergeCell ref="B5:C5"/>
    <mergeCell ref="I6:I7"/>
    <mergeCell ref="D5:G5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01" transitionEvaluation="1">
    <pageSetUpPr fitToPage="1"/>
  </sheetPr>
  <dimension ref="A1:Q35"/>
  <sheetViews>
    <sheetView showGridLines="0" view="pageBreakPreview" zoomScale="75" zoomScaleNormal="75" zoomScaleSheetLayoutView="75" workbookViewId="0" topLeftCell="A1">
      <selection activeCell="A27" sqref="A27:B28"/>
    </sheetView>
  </sheetViews>
  <sheetFormatPr defaultColWidth="12.57421875" defaultRowHeight="12.75"/>
  <cols>
    <col min="1" max="1" width="20.7109375" style="3" customWidth="1"/>
    <col min="2" max="2" width="19.00390625" style="3" customWidth="1"/>
    <col min="3" max="3" width="15.7109375" style="3" customWidth="1"/>
    <col min="4" max="4" width="18.28125" style="3" bestFit="1" customWidth="1"/>
    <col min="5" max="5" width="19.421875" style="3" bestFit="1" customWidth="1"/>
    <col min="6" max="6" width="20.421875" style="3" bestFit="1" customWidth="1"/>
    <col min="7" max="7" width="21.421875" style="3" bestFit="1" customWidth="1"/>
    <col min="8" max="8" width="15.140625" style="3" bestFit="1" customWidth="1"/>
    <col min="9" max="9" width="16.421875" style="3" customWidth="1"/>
    <col min="10" max="10" width="7.28125" style="3" customWidth="1"/>
    <col min="11" max="16384" width="19.140625" style="3" customWidth="1"/>
  </cols>
  <sheetData>
    <row r="1" spans="1:9" ht="18">
      <c r="A1" s="290" t="s">
        <v>61</v>
      </c>
      <c r="B1" s="290"/>
      <c r="C1" s="290"/>
      <c r="D1" s="290"/>
      <c r="E1" s="290"/>
      <c r="F1" s="290"/>
      <c r="G1" s="290"/>
      <c r="H1" s="290"/>
      <c r="I1" s="18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18"/>
    </row>
    <row r="3" spans="1:8" ht="15">
      <c r="A3" s="354" t="s">
        <v>158</v>
      </c>
      <c r="B3" s="354"/>
      <c r="C3" s="354"/>
      <c r="D3" s="354"/>
      <c r="E3" s="354"/>
      <c r="F3" s="354"/>
      <c r="G3" s="354"/>
      <c r="H3" s="354"/>
    </row>
    <row r="4" spans="1:8" ht="13.5" thickBot="1">
      <c r="A4" s="180"/>
      <c r="B4" s="180"/>
      <c r="C4" s="180"/>
      <c r="D4" s="180"/>
      <c r="E4" s="180"/>
      <c r="F4" s="180"/>
      <c r="G4" s="180"/>
      <c r="H4" s="180"/>
    </row>
    <row r="5" spans="1:8" ht="12.75">
      <c r="A5" s="183"/>
      <c r="B5" s="184" t="s">
        <v>159</v>
      </c>
      <c r="C5" s="352" t="s">
        <v>161</v>
      </c>
      <c r="D5" s="353"/>
      <c r="E5" s="353"/>
      <c r="F5" s="353"/>
      <c r="G5" s="353"/>
      <c r="H5" s="353"/>
    </row>
    <row r="6" spans="1:8" ht="12.75">
      <c r="A6" s="185" t="s">
        <v>9</v>
      </c>
      <c r="B6" s="186" t="s">
        <v>79</v>
      </c>
      <c r="C6" s="355" t="s">
        <v>162</v>
      </c>
      <c r="D6" s="355" t="s">
        <v>163</v>
      </c>
      <c r="E6" s="355" t="s">
        <v>164</v>
      </c>
      <c r="F6" s="355" t="s">
        <v>165</v>
      </c>
      <c r="G6" s="355" t="s">
        <v>166</v>
      </c>
      <c r="H6" s="349" t="s">
        <v>167</v>
      </c>
    </row>
    <row r="7" spans="1:8" ht="13.5" thickBot="1">
      <c r="A7" s="187"/>
      <c r="B7" s="188" t="s">
        <v>160</v>
      </c>
      <c r="C7" s="356"/>
      <c r="D7" s="356"/>
      <c r="E7" s="356"/>
      <c r="F7" s="356"/>
      <c r="G7" s="356"/>
      <c r="H7" s="350"/>
    </row>
    <row r="8" spans="1:8" ht="12.75">
      <c r="A8" s="181" t="s">
        <v>13</v>
      </c>
      <c r="B8" s="112">
        <v>2176923</v>
      </c>
      <c r="C8" s="112">
        <v>19794</v>
      </c>
      <c r="D8" s="112">
        <v>124207</v>
      </c>
      <c r="E8" s="112">
        <v>95052</v>
      </c>
      <c r="F8" s="112">
        <v>315120</v>
      </c>
      <c r="G8" s="112">
        <v>385939</v>
      </c>
      <c r="H8" s="113">
        <v>1236811</v>
      </c>
    </row>
    <row r="9" spans="1:8" ht="12.75">
      <c r="A9" s="182" t="s">
        <v>14</v>
      </c>
      <c r="B9" s="115">
        <v>447657</v>
      </c>
      <c r="C9" s="115">
        <v>6372</v>
      </c>
      <c r="D9" s="115">
        <v>32073</v>
      </c>
      <c r="E9" s="115">
        <v>31171</v>
      </c>
      <c r="F9" s="115">
        <v>107717</v>
      </c>
      <c r="G9" s="115">
        <v>104913</v>
      </c>
      <c r="H9" s="116">
        <v>165411</v>
      </c>
    </row>
    <row r="10" spans="1:8" ht="12.75">
      <c r="A10" s="182" t="s">
        <v>15</v>
      </c>
      <c r="B10" s="115">
        <v>304290</v>
      </c>
      <c r="C10" s="115">
        <v>1721</v>
      </c>
      <c r="D10" s="115">
        <v>10459</v>
      </c>
      <c r="E10" s="115">
        <v>13664</v>
      </c>
      <c r="F10" s="115">
        <v>68736</v>
      </c>
      <c r="G10" s="115">
        <v>80048</v>
      </c>
      <c r="H10" s="116">
        <v>129661</v>
      </c>
    </row>
    <row r="11" spans="1:8" ht="12.75">
      <c r="A11" s="182" t="s">
        <v>16</v>
      </c>
      <c r="B11" s="115">
        <v>317951</v>
      </c>
      <c r="C11" s="115">
        <v>3872</v>
      </c>
      <c r="D11" s="115">
        <v>24661</v>
      </c>
      <c r="E11" s="115">
        <v>22236</v>
      </c>
      <c r="F11" s="115">
        <v>70136</v>
      </c>
      <c r="G11" s="115">
        <v>54572</v>
      </c>
      <c r="H11" s="116">
        <v>142475</v>
      </c>
    </row>
    <row r="12" spans="1:8" ht="12.75">
      <c r="A12" s="182" t="s">
        <v>17</v>
      </c>
      <c r="B12" s="115">
        <v>815544</v>
      </c>
      <c r="C12" s="115">
        <v>2553</v>
      </c>
      <c r="D12" s="115">
        <v>20313</v>
      </c>
      <c r="E12" s="115">
        <v>24290</v>
      </c>
      <c r="F12" s="115">
        <v>94784</v>
      </c>
      <c r="G12" s="115">
        <v>92865</v>
      </c>
      <c r="H12" s="116">
        <v>580739</v>
      </c>
    </row>
    <row r="13" spans="1:8" ht="12.75">
      <c r="A13" s="182" t="s">
        <v>18</v>
      </c>
      <c r="B13" s="115">
        <v>412139</v>
      </c>
      <c r="C13" s="115">
        <v>1206</v>
      </c>
      <c r="D13" s="115">
        <v>11842</v>
      </c>
      <c r="E13" s="115">
        <v>16968</v>
      </c>
      <c r="F13" s="115">
        <v>82932</v>
      </c>
      <c r="G13" s="115">
        <v>72823</v>
      </c>
      <c r="H13" s="116">
        <v>226369</v>
      </c>
    </row>
    <row r="14" spans="1:8" ht="12.75">
      <c r="A14" s="182" t="s">
        <v>19</v>
      </c>
      <c r="B14" s="115">
        <v>3062572</v>
      </c>
      <c r="C14" s="115">
        <v>9556</v>
      </c>
      <c r="D14" s="115">
        <v>59918</v>
      </c>
      <c r="E14" s="115">
        <v>74138</v>
      </c>
      <c r="F14" s="115">
        <v>327544</v>
      </c>
      <c r="G14" s="115">
        <v>349087</v>
      </c>
      <c r="H14" s="116">
        <v>2242329</v>
      </c>
    </row>
    <row r="15" spans="1:8" ht="12.75">
      <c r="A15" s="182" t="s">
        <v>20</v>
      </c>
      <c r="B15" s="115">
        <v>4235430</v>
      </c>
      <c r="C15" s="115">
        <v>13543</v>
      </c>
      <c r="D15" s="115">
        <v>75203</v>
      </c>
      <c r="E15" s="115">
        <v>82333</v>
      </c>
      <c r="F15" s="115">
        <v>294759</v>
      </c>
      <c r="G15" s="115">
        <v>322687</v>
      </c>
      <c r="H15" s="116">
        <v>3446905</v>
      </c>
    </row>
    <row r="16" spans="1:8" ht="12.75">
      <c r="A16" s="182" t="s">
        <v>21</v>
      </c>
      <c r="B16" s="115">
        <v>242922</v>
      </c>
      <c r="C16" s="115">
        <v>3357</v>
      </c>
      <c r="D16" s="115">
        <v>13413</v>
      </c>
      <c r="E16" s="115">
        <v>12496</v>
      </c>
      <c r="F16" s="115">
        <v>40616</v>
      </c>
      <c r="G16" s="115">
        <v>32658</v>
      </c>
      <c r="H16" s="116">
        <v>140382</v>
      </c>
    </row>
    <row r="17" spans="1:8" ht="12.75">
      <c r="A17" s="182" t="s">
        <v>22</v>
      </c>
      <c r="B17" s="115">
        <v>4160480</v>
      </c>
      <c r="C17" s="115">
        <v>14291</v>
      </c>
      <c r="D17" s="115">
        <v>94520</v>
      </c>
      <c r="E17" s="115">
        <v>130460</v>
      </c>
      <c r="F17" s="115">
        <v>718530</v>
      </c>
      <c r="G17" s="115">
        <v>892209</v>
      </c>
      <c r="H17" s="116">
        <v>2310470</v>
      </c>
    </row>
    <row r="18" spans="1:8" ht="12.75">
      <c r="A18" s="182" t="s">
        <v>23</v>
      </c>
      <c r="B18" s="115">
        <v>218076</v>
      </c>
      <c r="C18" s="115">
        <v>2653</v>
      </c>
      <c r="D18" s="115">
        <v>8688</v>
      </c>
      <c r="E18" s="115">
        <v>9504</v>
      </c>
      <c r="F18" s="115">
        <v>38146</v>
      </c>
      <c r="G18" s="115">
        <v>34559</v>
      </c>
      <c r="H18" s="116">
        <v>124526</v>
      </c>
    </row>
    <row r="19" spans="1:8" ht="12.75">
      <c r="A19" s="182" t="s">
        <v>24</v>
      </c>
      <c r="B19" s="115">
        <v>3031089</v>
      </c>
      <c r="C19" s="115">
        <v>38922</v>
      </c>
      <c r="D19" s="115">
        <v>158139</v>
      </c>
      <c r="E19" s="115">
        <v>150006</v>
      </c>
      <c r="F19" s="115">
        <v>525054</v>
      </c>
      <c r="G19" s="115">
        <v>420426</v>
      </c>
      <c r="H19" s="116">
        <v>1738541</v>
      </c>
    </row>
    <row r="20" spans="1:8" ht="12.75">
      <c r="A20" s="182" t="s">
        <v>25</v>
      </c>
      <c r="B20" s="115">
        <v>2434030</v>
      </c>
      <c r="C20" s="115">
        <v>34441</v>
      </c>
      <c r="D20" s="115">
        <v>202368</v>
      </c>
      <c r="E20" s="115">
        <v>188004</v>
      </c>
      <c r="F20" s="115">
        <v>458217</v>
      </c>
      <c r="G20" s="115">
        <v>260522</v>
      </c>
      <c r="H20" s="116">
        <v>1290478</v>
      </c>
    </row>
    <row r="21" spans="1:8" ht="12.75">
      <c r="A21" s="182" t="s">
        <v>26</v>
      </c>
      <c r="B21" s="115">
        <v>1877728</v>
      </c>
      <c r="C21" s="115">
        <v>9175</v>
      </c>
      <c r="D21" s="115">
        <v>38571</v>
      </c>
      <c r="E21" s="115">
        <v>40214</v>
      </c>
      <c r="F21" s="115">
        <v>141401</v>
      </c>
      <c r="G21" s="115">
        <v>141345</v>
      </c>
      <c r="H21" s="116">
        <v>1507023</v>
      </c>
    </row>
    <row r="22" spans="1:8" ht="12.75">
      <c r="A22" s="182" t="s">
        <v>27</v>
      </c>
      <c r="B22" s="115">
        <v>2038838</v>
      </c>
      <c r="C22" s="115">
        <v>19558</v>
      </c>
      <c r="D22" s="115">
        <v>70468</v>
      </c>
      <c r="E22" s="115">
        <v>77978</v>
      </c>
      <c r="F22" s="115">
        <v>342390</v>
      </c>
      <c r="G22" s="115">
        <v>374154</v>
      </c>
      <c r="H22" s="116">
        <v>1154289</v>
      </c>
    </row>
    <row r="23" spans="1:8" ht="12.75">
      <c r="A23" s="182" t="s">
        <v>28</v>
      </c>
      <c r="B23" s="115">
        <v>7818316</v>
      </c>
      <c r="C23" s="115">
        <v>42199</v>
      </c>
      <c r="D23" s="115">
        <v>446435</v>
      </c>
      <c r="E23" s="115">
        <v>380353</v>
      </c>
      <c r="F23" s="115">
        <v>1218323</v>
      </c>
      <c r="G23" s="115">
        <v>1086154</v>
      </c>
      <c r="H23" s="116">
        <v>4644853</v>
      </c>
    </row>
    <row r="24" spans="1:8" ht="12.75">
      <c r="A24" s="182" t="s">
        <v>29</v>
      </c>
      <c r="B24" s="115">
        <v>578942</v>
      </c>
      <c r="C24" s="115">
        <v>1555</v>
      </c>
      <c r="D24" s="115">
        <v>19241</v>
      </c>
      <c r="E24" s="115">
        <v>27912</v>
      </c>
      <c r="F24" s="115">
        <v>91141</v>
      </c>
      <c r="G24" s="115">
        <v>70661</v>
      </c>
      <c r="H24" s="116">
        <v>368434</v>
      </c>
    </row>
    <row r="25" spans="1:8" ht="12.75">
      <c r="A25" s="182"/>
      <c r="B25" s="115"/>
      <c r="C25" s="115"/>
      <c r="D25" s="115"/>
      <c r="E25" s="115"/>
      <c r="F25" s="115"/>
      <c r="G25" s="115"/>
      <c r="H25" s="116"/>
    </row>
    <row r="26" spans="1:8" ht="13.5" thickBot="1">
      <c r="A26" s="247" t="s">
        <v>81</v>
      </c>
      <c r="B26" s="232">
        <v>34173069</v>
      </c>
      <c r="C26" s="232">
        <v>224769</v>
      </c>
      <c r="D26" s="232">
        <v>1410536</v>
      </c>
      <c r="E26" s="232">
        <v>1376813</v>
      </c>
      <c r="F26" s="232">
        <v>4935634</v>
      </c>
      <c r="G26" s="232">
        <v>4775620</v>
      </c>
      <c r="H26" s="233">
        <v>21449697</v>
      </c>
    </row>
    <row r="27" spans="1:8" s="17" customFormat="1" ht="12.75">
      <c r="A27" s="295" t="s">
        <v>146</v>
      </c>
      <c r="B27" s="295"/>
      <c r="C27" s="118"/>
      <c r="D27" s="118"/>
      <c r="E27" s="118"/>
      <c r="F27" s="118"/>
      <c r="G27" s="118"/>
      <c r="H27" s="118"/>
    </row>
    <row r="28" spans="1:2" ht="12.75">
      <c r="A28" s="351" t="s">
        <v>168</v>
      </c>
      <c r="B28" s="351"/>
    </row>
    <row r="29" spans="2:4" ht="12.75">
      <c r="B29" s="45"/>
      <c r="C29" s="47"/>
      <c r="D29" s="47"/>
    </row>
    <row r="30" spans="1:12" ht="12.75">
      <c r="A30" s="47"/>
      <c r="B30" s="48"/>
      <c r="C30" s="48"/>
      <c r="D30" s="47"/>
      <c r="E30" s="47"/>
      <c r="F30" s="47"/>
      <c r="G30" s="47"/>
      <c r="H30" s="47"/>
      <c r="I30" s="47"/>
      <c r="J30" s="47"/>
      <c r="K30" s="47"/>
      <c r="L30" s="47"/>
    </row>
    <row r="31" spans="1:12" ht="12.75">
      <c r="A31"/>
      <c r="B31"/>
      <c r="C31"/>
      <c r="D31"/>
      <c r="E31"/>
      <c r="F31"/>
      <c r="G31"/>
      <c r="H31"/>
      <c r="I31"/>
      <c r="J31"/>
      <c r="K31"/>
      <c r="L31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4" spans="1:17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</sheetData>
  <mergeCells count="11">
    <mergeCell ref="G6:G7"/>
    <mergeCell ref="H6:H7"/>
    <mergeCell ref="A27:B27"/>
    <mergeCell ref="A28:B28"/>
    <mergeCell ref="A1:H1"/>
    <mergeCell ref="C5:H5"/>
    <mergeCell ref="A3:H3"/>
    <mergeCell ref="C6:C7"/>
    <mergeCell ref="D6:D7"/>
    <mergeCell ref="E6:E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2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H29"/>
  <sheetViews>
    <sheetView showGridLines="0" view="pageBreakPreview" zoomScale="75" zoomScaleNormal="75" zoomScaleSheetLayoutView="75" workbookViewId="0" topLeftCell="A1">
      <selection activeCell="A28" sqref="A28:B28"/>
    </sheetView>
  </sheetViews>
  <sheetFormatPr defaultColWidth="12.57421875" defaultRowHeight="12.75"/>
  <cols>
    <col min="1" max="1" width="20.7109375" style="3" customWidth="1"/>
    <col min="2" max="2" width="18.28125" style="3" bestFit="1" customWidth="1"/>
    <col min="3" max="8" width="15.7109375" style="3" customWidth="1"/>
    <col min="9" max="16384" width="19.140625" style="3" customWidth="1"/>
  </cols>
  <sheetData>
    <row r="1" spans="1:8" ht="18">
      <c r="A1" s="326" t="s">
        <v>61</v>
      </c>
      <c r="B1" s="326"/>
      <c r="C1" s="326"/>
      <c r="D1" s="326"/>
      <c r="E1" s="326"/>
      <c r="F1" s="326"/>
      <c r="G1" s="326"/>
      <c r="H1" s="326"/>
    </row>
    <row r="3" spans="1:8" ht="15">
      <c r="A3" s="354" t="s">
        <v>180</v>
      </c>
      <c r="B3" s="354"/>
      <c r="C3" s="354"/>
      <c r="D3" s="354"/>
      <c r="E3" s="354"/>
      <c r="F3" s="354"/>
      <c r="G3" s="354"/>
      <c r="H3" s="354"/>
    </row>
    <row r="4" spans="1:8" ht="13.5" thickBot="1">
      <c r="A4" s="180"/>
      <c r="B4" s="180"/>
      <c r="C4" s="180"/>
      <c r="D4" s="180"/>
      <c r="E4" s="180"/>
      <c r="F4" s="180"/>
      <c r="G4" s="180"/>
      <c r="H4" s="180"/>
    </row>
    <row r="5" spans="1:8" ht="12.75">
      <c r="A5" s="183"/>
      <c r="B5" s="184" t="s">
        <v>44</v>
      </c>
      <c r="C5" s="352" t="s">
        <v>161</v>
      </c>
      <c r="D5" s="353"/>
      <c r="E5" s="353"/>
      <c r="F5" s="353"/>
      <c r="G5" s="353"/>
      <c r="H5" s="353"/>
    </row>
    <row r="6" spans="1:8" ht="12.75">
      <c r="A6" s="185" t="s">
        <v>9</v>
      </c>
      <c r="B6" s="186" t="s">
        <v>182</v>
      </c>
      <c r="C6" s="355" t="s">
        <v>162</v>
      </c>
      <c r="D6" s="355" t="s">
        <v>163</v>
      </c>
      <c r="E6" s="355" t="s">
        <v>164</v>
      </c>
      <c r="F6" s="355" t="s">
        <v>165</v>
      </c>
      <c r="G6" s="355" t="s">
        <v>166</v>
      </c>
      <c r="H6" s="349" t="s">
        <v>167</v>
      </c>
    </row>
    <row r="7" spans="1:8" ht="13.5" thickBot="1">
      <c r="A7" s="187"/>
      <c r="B7" s="188" t="s">
        <v>181</v>
      </c>
      <c r="C7" s="356"/>
      <c r="D7" s="356"/>
      <c r="E7" s="356"/>
      <c r="F7" s="356"/>
      <c r="G7" s="356"/>
      <c r="H7" s="350"/>
    </row>
    <row r="8" spans="1:8" ht="12.75">
      <c r="A8" s="181" t="s">
        <v>13</v>
      </c>
      <c r="B8" s="112">
        <v>81174</v>
      </c>
      <c r="C8" s="112">
        <v>21575</v>
      </c>
      <c r="D8" s="112">
        <v>29345</v>
      </c>
      <c r="E8" s="112">
        <v>8681</v>
      </c>
      <c r="F8" s="112">
        <v>11206</v>
      </c>
      <c r="G8" s="112">
        <v>5415</v>
      </c>
      <c r="H8" s="113">
        <v>4952</v>
      </c>
    </row>
    <row r="9" spans="1:8" ht="12.75">
      <c r="A9" s="182" t="s">
        <v>14</v>
      </c>
      <c r="B9" s="115">
        <v>23910</v>
      </c>
      <c r="C9" s="115">
        <v>7307</v>
      </c>
      <c r="D9" s="115">
        <v>7426</v>
      </c>
      <c r="E9" s="115">
        <v>2840</v>
      </c>
      <c r="F9" s="115">
        <v>3890</v>
      </c>
      <c r="G9" s="115">
        <v>1473</v>
      </c>
      <c r="H9" s="116">
        <v>974</v>
      </c>
    </row>
    <row r="10" spans="1:8" ht="12.75">
      <c r="A10" s="182" t="s">
        <v>15</v>
      </c>
      <c r="B10" s="115">
        <v>10352</v>
      </c>
      <c r="C10" s="115">
        <v>2559</v>
      </c>
      <c r="D10" s="115">
        <v>2331</v>
      </c>
      <c r="E10" s="115">
        <v>1218</v>
      </c>
      <c r="F10" s="115">
        <v>2369</v>
      </c>
      <c r="G10" s="115">
        <v>1142</v>
      </c>
      <c r="H10" s="116">
        <v>733</v>
      </c>
    </row>
    <row r="11" spans="1:8" ht="12.75">
      <c r="A11" s="182" t="s">
        <v>16</v>
      </c>
      <c r="B11" s="115">
        <v>16554</v>
      </c>
      <c r="C11" s="115">
        <v>4873</v>
      </c>
      <c r="D11" s="115">
        <v>5720</v>
      </c>
      <c r="E11" s="115">
        <v>2036</v>
      </c>
      <c r="F11" s="115">
        <v>2530</v>
      </c>
      <c r="G11" s="115">
        <v>797</v>
      </c>
      <c r="H11" s="116">
        <v>598</v>
      </c>
    </row>
    <row r="12" spans="1:8" ht="12.75">
      <c r="A12" s="182" t="s">
        <v>17</v>
      </c>
      <c r="B12" s="115">
        <v>15871</v>
      </c>
      <c r="C12" s="115">
        <v>2743</v>
      </c>
      <c r="D12" s="115">
        <v>4601</v>
      </c>
      <c r="E12" s="115">
        <v>2186</v>
      </c>
      <c r="F12" s="115">
        <v>3408</v>
      </c>
      <c r="G12" s="115">
        <v>1320</v>
      </c>
      <c r="H12" s="116">
        <v>1613</v>
      </c>
    </row>
    <row r="13" spans="1:8" ht="12.75">
      <c r="A13" s="182" t="s">
        <v>18</v>
      </c>
      <c r="B13" s="115">
        <v>10234</v>
      </c>
      <c r="C13" s="115">
        <v>1471</v>
      </c>
      <c r="D13" s="115">
        <v>2529</v>
      </c>
      <c r="E13" s="115">
        <v>1521</v>
      </c>
      <c r="F13" s="115">
        <v>2900</v>
      </c>
      <c r="G13" s="115">
        <v>1060</v>
      </c>
      <c r="H13" s="116">
        <v>753</v>
      </c>
    </row>
    <row r="14" spans="1:8" ht="12.75">
      <c r="A14" s="182" t="s">
        <v>19</v>
      </c>
      <c r="B14" s="115">
        <v>52774</v>
      </c>
      <c r="C14" s="115">
        <v>10412</v>
      </c>
      <c r="D14" s="115">
        <v>13486</v>
      </c>
      <c r="E14" s="115">
        <v>6666</v>
      </c>
      <c r="F14" s="115">
        <v>11422</v>
      </c>
      <c r="G14" s="115">
        <v>5000</v>
      </c>
      <c r="H14" s="116">
        <v>5788</v>
      </c>
    </row>
    <row r="15" spans="1:8" ht="12.75">
      <c r="A15" s="182" t="s">
        <v>20</v>
      </c>
      <c r="B15" s="115">
        <v>60839</v>
      </c>
      <c r="C15" s="115">
        <v>12311</v>
      </c>
      <c r="D15" s="115">
        <v>17282</v>
      </c>
      <c r="E15" s="115">
        <v>7484</v>
      </c>
      <c r="F15" s="115">
        <v>10556</v>
      </c>
      <c r="G15" s="115">
        <v>4526</v>
      </c>
      <c r="H15" s="116">
        <v>8680</v>
      </c>
    </row>
    <row r="16" spans="1:8" ht="12.75">
      <c r="A16" s="182" t="s">
        <v>21</v>
      </c>
      <c r="B16" s="115">
        <v>10748</v>
      </c>
      <c r="C16" s="115">
        <v>3971</v>
      </c>
      <c r="D16" s="115">
        <v>3166</v>
      </c>
      <c r="E16" s="115">
        <v>1131</v>
      </c>
      <c r="F16" s="115">
        <v>1473</v>
      </c>
      <c r="G16" s="115">
        <v>466</v>
      </c>
      <c r="H16" s="116">
        <v>541</v>
      </c>
    </row>
    <row r="17" spans="1:8" ht="12.75">
      <c r="A17" s="182" t="s">
        <v>22</v>
      </c>
      <c r="B17" s="115">
        <v>98247</v>
      </c>
      <c r="C17" s="115">
        <v>19929</v>
      </c>
      <c r="D17" s="115">
        <v>20994</v>
      </c>
      <c r="E17" s="115">
        <v>11647</v>
      </c>
      <c r="F17" s="115">
        <v>24398</v>
      </c>
      <c r="G17" s="115">
        <v>12742</v>
      </c>
      <c r="H17" s="116">
        <v>8537</v>
      </c>
    </row>
    <row r="18" spans="1:8" ht="12.75">
      <c r="A18" s="182" t="s">
        <v>23</v>
      </c>
      <c r="B18" s="115">
        <v>8284</v>
      </c>
      <c r="C18" s="115">
        <v>3134</v>
      </c>
      <c r="D18" s="115">
        <v>2068</v>
      </c>
      <c r="E18" s="115">
        <v>856</v>
      </c>
      <c r="F18" s="115">
        <v>1373</v>
      </c>
      <c r="G18" s="115">
        <v>497</v>
      </c>
      <c r="H18" s="116">
        <v>356</v>
      </c>
    </row>
    <row r="19" spans="1:8" ht="12.75">
      <c r="A19" s="182" t="s">
        <v>24</v>
      </c>
      <c r="B19" s="115">
        <v>122415</v>
      </c>
      <c r="C19" s="115">
        <v>41734</v>
      </c>
      <c r="D19" s="115">
        <v>37151</v>
      </c>
      <c r="E19" s="115">
        <v>13665</v>
      </c>
      <c r="F19" s="115">
        <v>18879</v>
      </c>
      <c r="G19" s="115">
        <v>6051</v>
      </c>
      <c r="H19" s="116">
        <v>4935</v>
      </c>
    </row>
    <row r="20" spans="1:8" ht="12.75">
      <c r="A20" s="182" t="s">
        <v>25</v>
      </c>
      <c r="B20" s="115">
        <v>120180</v>
      </c>
      <c r="C20" s="115">
        <v>30615</v>
      </c>
      <c r="D20" s="115">
        <v>47540</v>
      </c>
      <c r="E20" s="115">
        <v>17190</v>
      </c>
      <c r="F20" s="115">
        <v>17430</v>
      </c>
      <c r="G20" s="115">
        <v>3780</v>
      </c>
      <c r="H20" s="116">
        <v>3625</v>
      </c>
    </row>
    <row r="21" spans="1:8" ht="12.75">
      <c r="A21" s="182" t="s">
        <v>26</v>
      </c>
      <c r="B21" s="115">
        <v>32698</v>
      </c>
      <c r="C21" s="115">
        <v>9682</v>
      </c>
      <c r="D21" s="115">
        <v>9193</v>
      </c>
      <c r="E21" s="115">
        <v>3652</v>
      </c>
      <c r="F21" s="115">
        <v>5096</v>
      </c>
      <c r="G21" s="115">
        <v>2004</v>
      </c>
      <c r="H21" s="116">
        <v>3071</v>
      </c>
    </row>
    <row r="22" spans="1:8" ht="12.75">
      <c r="A22" s="182" t="s">
        <v>27</v>
      </c>
      <c r="B22" s="115">
        <v>65230</v>
      </c>
      <c r="C22" s="115">
        <v>19735</v>
      </c>
      <c r="D22" s="115">
        <v>16595</v>
      </c>
      <c r="E22" s="115">
        <v>7038</v>
      </c>
      <c r="F22" s="115">
        <v>11886</v>
      </c>
      <c r="G22" s="115">
        <v>5331</v>
      </c>
      <c r="H22" s="116">
        <v>4645</v>
      </c>
    </row>
    <row r="23" spans="1:8" ht="12.75">
      <c r="A23" s="182" t="s">
        <v>28</v>
      </c>
      <c r="B23" s="115">
        <v>246104</v>
      </c>
      <c r="C23" s="115">
        <v>34386</v>
      </c>
      <c r="D23" s="115">
        <v>102816</v>
      </c>
      <c r="E23" s="115">
        <v>34766</v>
      </c>
      <c r="F23" s="115">
        <v>43986</v>
      </c>
      <c r="G23" s="115">
        <v>15457</v>
      </c>
      <c r="H23" s="116">
        <v>14693</v>
      </c>
    </row>
    <row r="24" spans="1:8" ht="12.75">
      <c r="A24" s="182" t="s">
        <v>29</v>
      </c>
      <c r="B24" s="115">
        <v>14173</v>
      </c>
      <c r="C24" s="115">
        <v>2199</v>
      </c>
      <c r="D24" s="115">
        <v>4026</v>
      </c>
      <c r="E24" s="115">
        <v>2553</v>
      </c>
      <c r="F24" s="115">
        <v>3368</v>
      </c>
      <c r="G24" s="115">
        <v>1010</v>
      </c>
      <c r="H24" s="116">
        <v>1017</v>
      </c>
    </row>
    <row r="25" spans="1:8" s="4" customFormat="1" ht="12.75">
      <c r="A25" s="189" t="s">
        <v>85</v>
      </c>
      <c r="B25" s="115">
        <v>9</v>
      </c>
      <c r="C25" s="115" t="s">
        <v>63</v>
      </c>
      <c r="D25" s="115">
        <v>3</v>
      </c>
      <c r="E25" s="115">
        <v>3</v>
      </c>
      <c r="F25" s="115">
        <v>3</v>
      </c>
      <c r="G25" s="115" t="s">
        <v>63</v>
      </c>
      <c r="H25" s="116" t="s">
        <v>63</v>
      </c>
    </row>
    <row r="26" spans="1:8" ht="12.75">
      <c r="A26" s="182"/>
      <c r="B26" s="190"/>
      <c r="C26" s="190"/>
      <c r="D26" s="190"/>
      <c r="E26" s="190"/>
      <c r="F26" s="190"/>
      <c r="G26" s="190"/>
      <c r="H26" s="191"/>
    </row>
    <row r="27" spans="1:8" ht="13.5" thickBot="1">
      <c r="A27" s="247" t="s">
        <v>81</v>
      </c>
      <c r="B27" s="232">
        <f>SUM(B8:B26)</f>
        <v>989796</v>
      </c>
      <c r="C27" s="232">
        <f aca="true" t="shared" si="0" ref="C27:H27">SUM(C8:C26)</f>
        <v>228636</v>
      </c>
      <c r="D27" s="232">
        <f t="shared" si="0"/>
        <v>326272</v>
      </c>
      <c r="E27" s="232">
        <f t="shared" si="0"/>
        <v>125133</v>
      </c>
      <c r="F27" s="232">
        <f t="shared" si="0"/>
        <v>176173</v>
      </c>
      <c r="G27" s="232">
        <f t="shared" si="0"/>
        <v>68071</v>
      </c>
      <c r="H27" s="233">
        <f t="shared" si="0"/>
        <v>65511</v>
      </c>
    </row>
    <row r="28" spans="1:8" s="17" customFormat="1" ht="12.75">
      <c r="A28" s="295" t="s">
        <v>146</v>
      </c>
      <c r="B28" s="295"/>
      <c r="C28" s="118"/>
      <c r="D28" s="118"/>
      <c r="E28" s="118"/>
      <c r="F28" s="118"/>
      <c r="G28" s="118"/>
      <c r="H28" s="118"/>
    </row>
    <row r="29" spans="1:2" ht="12.75">
      <c r="A29" s="351" t="s">
        <v>168</v>
      </c>
      <c r="B29" s="351"/>
    </row>
  </sheetData>
  <mergeCells count="11">
    <mergeCell ref="G6:G7"/>
    <mergeCell ref="H6:H7"/>
    <mergeCell ref="A28:B28"/>
    <mergeCell ref="A29:B29"/>
    <mergeCell ref="A1:H1"/>
    <mergeCell ref="C5:H5"/>
    <mergeCell ref="A3:H3"/>
    <mergeCell ref="C6:C7"/>
    <mergeCell ref="D6:D7"/>
    <mergeCell ref="E6:E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 transitionEvaluation="1"/>
  <dimension ref="A1:G38"/>
  <sheetViews>
    <sheetView showGridLines="0" view="pageBreakPreview" zoomScale="75" zoomScaleNormal="75" zoomScaleSheetLayoutView="75" workbookViewId="0" topLeftCell="A1">
      <selection activeCell="E8" sqref="E8"/>
    </sheetView>
  </sheetViews>
  <sheetFormatPr defaultColWidth="12.57421875" defaultRowHeight="12.75"/>
  <cols>
    <col min="1" max="1" width="37.28125" style="54" customWidth="1"/>
    <col min="2" max="2" width="20.7109375" style="54" customWidth="1"/>
    <col min="3" max="5" width="19.140625" style="54" customWidth="1"/>
    <col min="6" max="6" width="8.7109375" style="54" customWidth="1"/>
    <col min="7" max="16384" width="19.140625" style="54" customWidth="1"/>
  </cols>
  <sheetData>
    <row r="1" spans="1:5" ht="18">
      <c r="A1" s="265" t="s">
        <v>61</v>
      </c>
      <c r="B1" s="265"/>
      <c r="C1" s="265"/>
      <c r="D1" s="265"/>
      <c r="E1" s="265"/>
    </row>
    <row r="3" spans="1:5" ht="15">
      <c r="A3" s="266" t="s">
        <v>104</v>
      </c>
      <c r="B3" s="266"/>
      <c r="C3" s="266"/>
      <c r="D3" s="266"/>
      <c r="E3" s="266"/>
    </row>
    <row r="4" spans="1:5" ht="15">
      <c r="A4" s="266" t="s">
        <v>121</v>
      </c>
      <c r="B4" s="266"/>
      <c r="C4" s="266"/>
      <c r="D4" s="266"/>
      <c r="E4" s="266"/>
    </row>
    <row r="5" spans="1:5" ht="13.5" thickBot="1">
      <c r="A5" s="79"/>
      <c r="B5" s="79"/>
      <c r="C5" s="79"/>
      <c r="D5" s="79"/>
      <c r="E5" s="79"/>
    </row>
    <row r="6" spans="1:5" ht="14.25">
      <c r="A6" s="282" t="s">
        <v>92</v>
      </c>
      <c r="B6" s="284" t="s">
        <v>120</v>
      </c>
      <c r="C6" s="267" t="s">
        <v>108</v>
      </c>
      <c r="D6" s="281"/>
      <c r="E6" s="281"/>
    </row>
    <row r="7" spans="1:7" ht="15" customHeight="1" thickBot="1">
      <c r="A7" s="283"/>
      <c r="B7" s="285"/>
      <c r="C7" s="108">
        <v>2003</v>
      </c>
      <c r="D7" s="108">
        <v>2005</v>
      </c>
      <c r="E7" s="109">
        <v>2007</v>
      </c>
      <c r="F7" s="69"/>
      <c r="G7" s="69"/>
    </row>
    <row r="8" spans="1:5" ht="12.75">
      <c r="A8" s="98" t="s">
        <v>93</v>
      </c>
      <c r="B8" s="99" t="s">
        <v>1</v>
      </c>
      <c r="C8" s="82">
        <v>1140.7</v>
      </c>
      <c r="D8" s="82">
        <f>1079413/1000</f>
        <v>1079.413</v>
      </c>
      <c r="E8" s="83">
        <f>1043899/1000</f>
        <v>1043.899</v>
      </c>
    </row>
    <row r="9" spans="1:5" ht="12.75">
      <c r="A9" s="100" t="s">
        <v>56</v>
      </c>
      <c r="B9" s="101" t="s">
        <v>1</v>
      </c>
      <c r="C9" s="86">
        <v>12.8</v>
      </c>
      <c r="D9" s="86">
        <f>9672/1000</f>
        <v>9.672</v>
      </c>
      <c r="E9" s="87">
        <f>7694/1000</f>
        <v>7.694</v>
      </c>
    </row>
    <row r="10" spans="1:7" ht="12.75">
      <c r="A10" s="100" t="s">
        <v>57</v>
      </c>
      <c r="B10" s="101" t="s">
        <v>1</v>
      </c>
      <c r="C10" s="86">
        <v>1127.9</v>
      </c>
      <c r="D10" s="86">
        <f>1069740/1000</f>
        <v>1069.74</v>
      </c>
      <c r="E10" s="87">
        <f>1036204/1000</f>
        <v>1036.204</v>
      </c>
      <c r="F10" s="57"/>
      <c r="G10" s="58"/>
    </row>
    <row r="11" spans="1:6" ht="12.75">
      <c r="A11" s="102"/>
      <c r="B11" s="101"/>
      <c r="C11" s="86"/>
      <c r="D11" s="86"/>
      <c r="E11" s="87"/>
      <c r="F11" s="57"/>
    </row>
    <row r="12" spans="1:5" ht="12.75">
      <c r="A12" s="102" t="s">
        <v>94</v>
      </c>
      <c r="B12" s="101" t="s">
        <v>74</v>
      </c>
      <c r="C12" s="86">
        <v>33314.1</v>
      </c>
      <c r="D12" s="86">
        <f>33107023/1000</f>
        <v>33107.023</v>
      </c>
      <c r="E12" s="87">
        <f>33162141/1000</f>
        <v>33162.141</v>
      </c>
    </row>
    <row r="13" spans="1:5" ht="12.75">
      <c r="A13" s="100" t="s">
        <v>58</v>
      </c>
      <c r="B13" s="101" t="s">
        <v>74</v>
      </c>
      <c r="C13" s="86">
        <v>16649</v>
      </c>
      <c r="D13" s="86">
        <f>16201896/1000</f>
        <v>16201.896</v>
      </c>
      <c r="E13" s="87">
        <f>16242697/1000</f>
        <v>16242.697</v>
      </c>
    </row>
    <row r="14" spans="1:5" ht="12.75">
      <c r="A14" s="100" t="s">
        <v>59</v>
      </c>
      <c r="B14" s="101" t="s">
        <v>74</v>
      </c>
      <c r="C14" s="86">
        <v>16665.1</v>
      </c>
      <c r="D14" s="86">
        <f>16827364/1000</f>
        <v>16827.364</v>
      </c>
      <c r="E14" s="87">
        <f>16919443/1000</f>
        <v>16919.443</v>
      </c>
    </row>
    <row r="15" spans="1:5" ht="12.75">
      <c r="A15" s="102"/>
      <c r="B15" s="101"/>
      <c r="C15" s="86"/>
      <c r="D15" s="86"/>
      <c r="E15" s="87"/>
    </row>
    <row r="16" spans="1:5" ht="12.75">
      <c r="A16" s="103" t="s">
        <v>95</v>
      </c>
      <c r="B16" s="101" t="s">
        <v>74</v>
      </c>
      <c r="C16" s="86">
        <v>4574.4</v>
      </c>
      <c r="D16" s="86">
        <f>4797805/1000</f>
        <v>4797.805</v>
      </c>
      <c r="E16" s="87">
        <f>4859224/1000</f>
        <v>4859.224</v>
      </c>
    </row>
    <row r="17" spans="1:5" ht="12.75">
      <c r="A17" s="103"/>
      <c r="B17" s="101"/>
      <c r="C17" s="86"/>
      <c r="D17" s="86"/>
      <c r="E17" s="87"/>
    </row>
    <row r="18" spans="1:5" ht="12.75">
      <c r="A18" s="104" t="s">
        <v>60</v>
      </c>
      <c r="B18" s="101" t="s">
        <v>74</v>
      </c>
      <c r="C18" s="86">
        <v>2618</v>
      </c>
      <c r="D18" s="86">
        <v>2801.042</v>
      </c>
      <c r="E18" s="87">
        <f>2769857/1000</f>
        <v>2769.857</v>
      </c>
    </row>
    <row r="19" spans="1:5" ht="12.75">
      <c r="A19" s="104"/>
      <c r="B19" s="101"/>
      <c r="C19" s="86"/>
      <c r="D19" s="86"/>
      <c r="E19" s="87"/>
    </row>
    <row r="20" spans="1:5" ht="12.75">
      <c r="A20" s="104" t="s">
        <v>3</v>
      </c>
      <c r="B20" s="101" t="s">
        <v>74</v>
      </c>
      <c r="C20" s="86">
        <v>3371.8</v>
      </c>
      <c r="D20" s="86">
        <f>3316296/1000</f>
        <v>3316.296</v>
      </c>
      <c r="E20" s="87">
        <f>3224077/1000</f>
        <v>3224.077</v>
      </c>
    </row>
    <row r="21" spans="1:5" ht="12.75">
      <c r="A21" s="105"/>
      <c r="B21" s="264" t="s">
        <v>86</v>
      </c>
      <c r="C21" s="86"/>
      <c r="D21" s="86"/>
      <c r="E21" s="87"/>
    </row>
    <row r="22" spans="1:5" ht="12.75">
      <c r="A22" s="104" t="s">
        <v>4</v>
      </c>
      <c r="B22" s="264"/>
      <c r="C22" s="86">
        <v>14174.3</v>
      </c>
      <c r="D22" s="86">
        <f>14452308/1000</f>
        <v>14452.308</v>
      </c>
      <c r="E22" s="87">
        <f>14380626/1000</f>
        <v>14380.626</v>
      </c>
    </row>
    <row r="23" spans="1:5" ht="12.75">
      <c r="A23" s="104"/>
      <c r="B23" s="101"/>
      <c r="C23" s="86"/>
      <c r="D23" s="86"/>
      <c r="E23" s="87"/>
    </row>
    <row r="24" spans="1:5" ht="12.75">
      <c r="A24" s="104" t="s">
        <v>5</v>
      </c>
      <c r="B24" s="101" t="s">
        <v>87</v>
      </c>
      <c r="C24" s="86">
        <v>997.7</v>
      </c>
      <c r="D24" s="86">
        <f>992642/1000</f>
        <v>992.642</v>
      </c>
      <c r="E24" s="87">
        <f>967672/1000</f>
        <v>967.672</v>
      </c>
    </row>
    <row r="25" spans="1:5" ht="12.75">
      <c r="A25" s="104"/>
      <c r="B25" s="101"/>
      <c r="C25" s="86"/>
      <c r="D25" s="86"/>
      <c r="E25" s="87"/>
    </row>
    <row r="26" spans="1:5" ht="13.5" thickBot="1">
      <c r="A26" s="106" t="s">
        <v>64</v>
      </c>
      <c r="B26" s="107" t="s">
        <v>88</v>
      </c>
      <c r="C26" s="92">
        <v>12896.1</v>
      </c>
      <c r="D26" s="92">
        <f>14988833/1000</f>
        <v>14988.833</v>
      </c>
      <c r="E26" s="93">
        <f>16180802/1000</f>
        <v>16180.802</v>
      </c>
    </row>
    <row r="27" spans="1:5" ht="12.75">
      <c r="A27" s="95" t="s">
        <v>65</v>
      </c>
      <c r="B27" s="95"/>
      <c r="C27" s="95"/>
      <c r="D27" s="95"/>
      <c r="E27" s="95"/>
    </row>
    <row r="28" ht="12.75">
      <c r="A28" s="54" t="s">
        <v>97</v>
      </c>
    </row>
    <row r="29" ht="12.75">
      <c r="A29" s="54" t="s">
        <v>98</v>
      </c>
    </row>
    <row r="30" ht="12.75">
      <c r="A30" s="54" t="s">
        <v>99</v>
      </c>
    </row>
    <row r="31" ht="12.75">
      <c r="A31" s="54" t="s">
        <v>100</v>
      </c>
    </row>
    <row r="32" spans="1:5" ht="14.25" customHeight="1">
      <c r="A32" s="274" t="s">
        <v>135</v>
      </c>
      <c r="B32" s="274"/>
      <c r="C32" s="274"/>
      <c r="D32" s="274"/>
      <c r="E32" s="274"/>
    </row>
    <row r="33" spans="1:5" ht="12.75">
      <c r="A33" s="274"/>
      <c r="B33" s="274"/>
      <c r="C33" s="274"/>
      <c r="D33" s="274"/>
      <c r="E33" s="274"/>
    </row>
    <row r="34" spans="1:5" ht="12.75">
      <c r="A34" s="274"/>
      <c r="B34" s="274"/>
      <c r="C34" s="274"/>
      <c r="D34" s="274"/>
      <c r="E34" s="274"/>
    </row>
    <row r="35" ht="12.75">
      <c r="A35" s="54" t="s">
        <v>136</v>
      </c>
    </row>
    <row r="36" ht="12.75">
      <c r="A36" s="54" t="s">
        <v>137</v>
      </c>
    </row>
    <row r="38" spans="2:5" ht="12.75">
      <c r="B38" s="47"/>
      <c r="C38" s="47"/>
      <c r="D38" s="47"/>
      <c r="E38" s="47"/>
    </row>
  </sheetData>
  <mergeCells count="8">
    <mergeCell ref="A32:E34"/>
    <mergeCell ref="B21:B22"/>
    <mergeCell ref="A1:E1"/>
    <mergeCell ref="A3:E3"/>
    <mergeCell ref="A4:E4"/>
    <mergeCell ref="C6:E6"/>
    <mergeCell ref="A6:A7"/>
    <mergeCell ref="B6:B7"/>
  </mergeCells>
  <printOptions horizontalCentered="1"/>
  <pageMargins left="0.6692913385826772" right="0.7874015748031497" top="0.5905511811023623" bottom="0.984251968503937" header="0" footer="0"/>
  <pageSetup horizontalDpi="300" verticalDpi="300" orientation="portrait" paperSize="9" scale="6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IV58"/>
  <sheetViews>
    <sheetView showGridLines="0" view="pageBreakPreview" zoomScale="75" zoomScaleNormal="75" zoomScaleSheetLayoutView="75" workbookViewId="0" topLeftCell="A1">
      <selection activeCell="H40" sqref="H40"/>
    </sheetView>
  </sheetViews>
  <sheetFormatPr defaultColWidth="12.57421875" defaultRowHeight="12.75"/>
  <cols>
    <col min="1" max="1" width="20.7109375" style="63" customWidth="1"/>
    <col min="2" max="2" width="14.8515625" style="60" customWidth="1"/>
    <col min="3" max="3" width="13.8515625" style="60" customWidth="1"/>
    <col min="4" max="4" width="12.421875" style="60" customWidth="1"/>
    <col min="5" max="5" width="11.28125" style="60" customWidth="1"/>
    <col min="6" max="6" width="13.140625" style="60" customWidth="1"/>
    <col min="7" max="7" width="11.7109375" style="60" customWidth="1"/>
    <col min="8" max="9" width="15.421875" style="60" customWidth="1"/>
    <col min="10" max="10" width="14.7109375" style="60" customWidth="1"/>
    <col min="11" max="11" width="14.57421875" style="60" customWidth="1"/>
    <col min="12" max="12" width="14.140625" style="60" customWidth="1"/>
    <col min="13" max="13" width="12.140625" style="60" customWidth="1"/>
    <col min="14" max="16384" width="19.140625" style="60" customWidth="1"/>
  </cols>
  <sheetData>
    <row r="1" spans="1:12" ht="18">
      <c r="A1" s="365" t="s">
        <v>61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0" ht="12.75" customHeight="1">
      <c r="A2" s="59"/>
      <c r="B2" s="61"/>
      <c r="C2" s="61"/>
      <c r="D2" s="61"/>
      <c r="E2" s="61"/>
      <c r="F2" s="61"/>
      <c r="G2" s="61"/>
      <c r="H2" s="61"/>
      <c r="I2" s="61"/>
      <c r="J2" s="61"/>
    </row>
    <row r="3" spans="1:12" ht="15">
      <c r="A3" s="366" t="s">
        <v>193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</row>
    <row r="4" spans="1:10" ht="13.5" thickBot="1">
      <c r="A4" s="362"/>
      <c r="B4" s="362"/>
      <c r="C4" s="362"/>
      <c r="D4" s="362"/>
      <c r="E4" s="362"/>
      <c r="F4" s="362"/>
      <c r="G4" s="362"/>
      <c r="H4" s="362"/>
      <c r="I4" s="362"/>
      <c r="J4" s="192"/>
    </row>
    <row r="5" spans="1:12" ht="12.75">
      <c r="A5" s="357" t="s">
        <v>9</v>
      </c>
      <c r="B5" s="360" t="s">
        <v>184</v>
      </c>
      <c r="C5" s="360" t="s">
        <v>185</v>
      </c>
      <c r="D5" s="360" t="s">
        <v>186</v>
      </c>
      <c r="E5" s="360" t="s">
        <v>187</v>
      </c>
      <c r="F5" s="360" t="s">
        <v>188</v>
      </c>
      <c r="G5" s="360" t="s">
        <v>49</v>
      </c>
      <c r="H5" s="360" t="s">
        <v>189</v>
      </c>
      <c r="I5" s="360" t="s">
        <v>50</v>
      </c>
      <c r="J5" s="360" t="s">
        <v>190</v>
      </c>
      <c r="K5" s="360" t="s">
        <v>191</v>
      </c>
      <c r="L5" s="363" t="s">
        <v>192</v>
      </c>
    </row>
    <row r="6" spans="1:12" ht="12.75">
      <c r="A6" s="358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4"/>
    </row>
    <row r="7" spans="1:12" ht="12.75">
      <c r="A7" s="358"/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4"/>
    </row>
    <row r="8" spans="1:12" ht="12.75">
      <c r="A8" s="358"/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4"/>
    </row>
    <row r="9" spans="1:12" ht="13.5" thickBot="1">
      <c r="A9" s="359"/>
      <c r="B9" s="214">
        <v>15</v>
      </c>
      <c r="C9" s="214">
        <v>16</v>
      </c>
      <c r="D9" s="214">
        <v>21</v>
      </c>
      <c r="E9" s="214">
        <v>22</v>
      </c>
      <c r="F9" s="214">
        <v>23</v>
      </c>
      <c r="G9" s="214">
        <v>35</v>
      </c>
      <c r="H9" s="214">
        <v>36</v>
      </c>
      <c r="I9" s="214">
        <v>37</v>
      </c>
      <c r="J9" s="214">
        <v>38</v>
      </c>
      <c r="K9" s="214">
        <v>45</v>
      </c>
      <c r="L9" s="196">
        <v>46</v>
      </c>
    </row>
    <row r="10" spans="1:12" ht="12.75">
      <c r="A10" s="193" t="s">
        <v>13</v>
      </c>
      <c r="B10" s="112">
        <v>1262</v>
      </c>
      <c r="C10" s="112">
        <v>12745</v>
      </c>
      <c r="D10" s="112">
        <v>635</v>
      </c>
      <c r="E10" s="112">
        <v>2174</v>
      </c>
      <c r="F10" s="112">
        <v>391</v>
      </c>
      <c r="G10" s="112">
        <v>3120</v>
      </c>
      <c r="H10" s="112">
        <v>1143</v>
      </c>
      <c r="I10" s="112">
        <v>3</v>
      </c>
      <c r="J10" s="112">
        <v>419</v>
      </c>
      <c r="K10" s="112">
        <v>12623</v>
      </c>
      <c r="L10" s="113">
        <v>12867</v>
      </c>
    </row>
    <row r="11" spans="1:12" ht="12.75">
      <c r="A11" s="194" t="s">
        <v>14</v>
      </c>
      <c r="B11" s="115">
        <v>19</v>
      </c>
      <c r="C11" s="115">
        <v>4360</v>
      </c>
      <c r="D11" s="115">
        <v>105</v>
      </c>
      <c r="E11" s="115">
        <v>180</v>
      </c>
      <c r="F11" s="115">
        <v>33</v>
      </c>
      <c r="G11" s="115">
        <v>4</v>
      </c>
      <c r="H11" s="115">
        <v>550</v>
      </c>
      <c r="I11" s="115" t="s">
        <v>183</v>
      </c>
      <c r="J11" s="115">
        <v>5</v>
      </c>
      <c r="K11" s="115">
        <v>3300</v>
      </c>
      <c r="L11" s="116">
        <v>10345</v>
      </c>
    </row>
    <row r="12" spans="1:12" ht="12.75">
      <c r="A12" s="194" t="s">
        <v>15</v>
      </c>
      <c r="B12" s="115">
        <v>28</v>
      </c>
      <c r="C12" s="115">
        <v>1781</v>
      </c>
      <c r="D12" s="115">
        <v>54</v>
      </c>
      <c r="E12" s="115">
        <v>50</v>
      </c>
      <c r="F12" s="115">
        <v>12</v>
      </c>
      <c r="G12" s="115">
        <v>1</v>
      </c>
      <c r="H12" s="115">
        <v>39</v>
      </c>
      <c r="I12" s="115" t="s">
        <v>183</v>
      </c>
      <c r="J12" s="115" t="s">
        <v>183</v>
      </c>
      <c r="K12" s="115">
        <v>1971</v>
      </c>
      <c r="L12" s="116">
        <v>3879</v>
      </c>
    </row>
    <row r="13" spans="1:12" ht="12.75">
      <c r="A13" s="194" t="s">
        <v>16</v>
      </c>
      <c r="B13" s="115">
        <v>674</v>
      </c>
      <c r="C13" s="115">
        <v>1070</v>
      </c>
      <c r="D13" s="115">
        <v>280</v>
      </c>
      <c r="E13" s="115">
        <v>622</v>
      </c>
      <c r="F13" s="115">
        <v>73</v>
      </c>
      <c r="G13" s="115">
        <v>1278</v>
      </c>
      <c r="H13" s="115">
        <v>915</v>
      </c>
      <c r="I13" s="115">
        <v>14</v>
      </c>
      <c r="J13" s="115">
        <v>45</v>
      </c>
      <c r="K13" s="115">
        <v>653</v>
      </c>
      <c r="L13" s="116">
        <v>2973</v>
      </c>
    </row>
    <row r="14" spans="1:18" ht="12.75">
      <c r="A14" s="194" t="s">
        <v>17</v>
      </c>
      <c r="B14" s="115">
        <v>5161</v>
      </c>
      <c r="C14" s="115">
        <v>2289</v>
      </c>
      <c r="D14" s="115">
        <v>136</v>
      </c>
      <c r="E14" s="115">
        <v>438</v>
      </c>
      <c r="F14" s="115">
        <v>94</v>
      </c>
      <c r="G14" s="115">
        <v>894</v>
      </c>
      <c r="H14" s="115">
        <v>603</v>
      </c>
      <c r="I14" s="115">
        <v>502</v>
      </c>
      <c r="J14" s="115">
        <v>571</v>
      </c>
      <c r="K14" s="115">
        <v>237</v>
      </c>
      <c r="L14" s="116">
        <v>712</v>
      </c>
      <c r="M14" s="48"/>
      <c r="N14" s="47"/>
      <c r="O14" s="48"/>
      <c r="P14" s="48"/>
      <c r="Q14" s="48"/>
      <c r="R14" s="48"/>
    </row>
    <row r="15" spans="1:12" ht="12.75">
      <c r="A15" s="194" t="s">
        <v>18</v>
      </c>
      <c r="B15" s="115">
        <v>792</v>
      </c>
      <c r="C15" s="115">
        <v>655</v>
      </c>
      <c r="D15" s="115">
        <v>35</v>
      </c>
      <c r="E15" s="115">
        <v>252</v>
      </c>
      <c r="F15" s="115">
        <v>100</v>
      </c>
      <c r="G15" s="115">
        <v>4353</v>
      </c>
      <c r="H15" s="115">
        <v>1283</v>
      </c>
      <c r="I15" s="115">
        <v>231</v>
      </c>
      <c r="J15" s="115">
        <v>813</v>
      </c>
      <c r="K15" s="115">
        <v>18</v>
      </c>
      <c r="L15" s="116">
        <v>229</v>
      </c>
    </row>
    <row r="16" spans="1:12" ht="12.75">
      <c r="A16" s="194" t="s">
        <v>19</v>
      </c>
      <c r="B16" s="115">
        <v>14819</v>
      </c>
      <c r="C16" s="115">
        <v>6213</v>
      </c>
      <c r="D16" s="115">
        <v>45</v>
      </c>
      <c r="E16" s="115">
        <v>283</v>
      </c>
      <c r="F16" s="115">
        <v>116</v>
      </c>
      <c r="G16" s="115">
        <v>2267</v>
      </c>
      <c r="H16" s="115">
        <v>8877</v>
      </c>
      <c r="I16" s="115">
        <v>3041</v>
      </c>
      <c r="J16" s="115">
        <v>3421</v>
      </c>
      <c r="K16" s="115">
        <v>79</v>
      </c>
      <c r="L16" s="116">
        <v>2180</v>
      </c>
    </row>
    <row r="17" spans="1:12" ht="12.75">
      <c r="A17" s="194" t="s">
        <v>20</v>
      </c>
      <c r="B17" s="115">
        <v>10576</v>
      </c>
      <c r="C17" s="115">
        <v>3463</v>
      </c>
      <c r="D17" s="115">
        <v>202</v>
      </c>
      <c r="E17" s="115">
        <v>779</v>
      </c>
      <c r="F17" s="115">
        <v>388</v>
      </c>
      <c r="G17" s="115">
        <v>5246</v>
      </c>
      <c r="H17" s="115">
        <v>11461</v>
      </c>
      <c r="I17" s="115">
        <v>8105</v>
      </c>
      <c r="J17" s="115">
        <v>5550</v>
      </c>
      <c r="K17" s="115">
        <v>746</v>
      </c>
      <c r="L17" s="116">
        <v>2440</v>
      </c>
    </row>
    <row r="18" spans="1:12" ht="12.75">
      <c r="A18" s="194" t="s">
        <v>21</v>
      </c>
      <c r="B18" s="115">
        <v>1029</v>
      </c>
      <c r="C18" s="115">
        <v>834</v>
      </c>
      <c r="D18" s="115">
        <v>26</v>
      </c>
      <c r="E18" s="115">
        <v>169</v>
      </c>
      <c r="F18" s="115">
        <v>34</v>
      </c>
      <c r="G18" s="115">
        <v>133</v>
      </c>
      <c r="H18" s="115">
        <v>2224</v>
      </c>
      <c r="I18" s="115">
        <v>150</v>
      </c>
      <c r="J18" s="115">
        <v>757</v>
      </c>
      <c r="K18" s="115">
        <v>203</v>
      </c>
      <c r="L18" s="116">
        <v>98</v>
      </c>
    </row>
    <row r="19" spans="1:12" ht="12.75">
      <c r="A19" s="194" t="s">
        <v>22</v>
      </c>
      <c r="B19" s="115">
        <v>41310</v>
      </c>
      <c r="C19" s="115">
        <v>15173</v>
      </c>
      <c r="D19" s="115">
        <v>111</v>
      </c>
      <c r="E19" s="115">
        <v>538</v>
      </c>
      <c r="F19" s="115">
        <v>52</v>
      </c>
      <c r="G19" s="115">
        <v>4609</v>
      </c>
      <c r="H19" s="115">
        <v>1742</v>
      </c>
      <c r="I19" s="115">
        <v>1005</v>
      </c>
      <c r="J19" s="115">
        <v>845</v>
      </c>
      <c r="K19" s="115">
        <v>1853</v>
      </c>
      <c r="L19" s="116">
        <v>9249</v>
      </c>
    </row>
    <row r="20" spans="1:12" ht="12.75">
      <c r="A20" s="194" t="s">
        <v>23</v>
      </c>
      <c r="B20" s="115">
        <v>1475</v>
      </c>
      <c r="C20" s="115">
        <v>818</v>
      </c>
      <c r="D20" s="115">
        <v>20</v>
      </c>
      <c r="E20" s="115">
        <v>83</v>
      </c>
      <c r="F20" s="115">
        <v>37</v>
      </c>
      <c r="G20" s="115">
        <v>783</v>
      </c>
      <c r="H20" s="115">
        <v>53</v>
      </c>
      <c r="I20" s="115">
        <v>1908</v>
      </c>
      <c r="J20" s="115">
        <v>525</v>
      </c>
      <c r="K20" s="115">
        <v>84</v>
      </c>
      <c r="L20" s="116">
        <v>1025</v>
      </c>
    </row>
    <row r="21" spans="1:12" ht="12.75">
      <c r="A21" s="194" t="s">
        <v>24</v>
      </c>
      <c r="B21" s="115">
        <v>25465</v>
      </c>
      <c r="C21" s="115">
        <v>5657</v>
      </c>
      <c r="D21" s="115">
        <v>38</v>
      </c>
      <c r="E21" s="115">
        <v>670</v>
      </c>
      <c r="F21" s="115">
        <v>294</v>
      </c>
      <c r="G21" s="115">
        <v>29327</v>
      </c>
      <c r="H21" s="115">
        <v>3633</v>
      </c>
      <c r="I21" s="115">
        <v>26605</v>
      </c>
      <c r="J21" s="115">
        <v>7839</v>
      </c>
      <c r="K21" s="115">
        <v>253</v>
      </c>
      <c r="L21" s="116">
        <v>1654</v>
      </c>
    </row>
    <row r="22" spans="1:12" ht="12.75">
      <c r="A22" s="194" t="s">
        <v>25</v>
      </c>
      <c r="B22" s="115">
        <v>2180</v>
      </c>
      <c r="C22" s="115">
        <v>2210</v>
      </c>
      <c r="D22" s="115">
        <v>459</v>
      </c>
      <c r="E22" s="115">
        <v>1914</v>
      </c>
      <c r="F22" s="115">
        <v>736</v>
      </c>
      <c r="G22" s="115">
        <v>5955</v>
      </c>
      <c r="H22" s="115">
        <v>80067</v>
      </c>
      <c r="I22" s="115">
        <v>9352</v>
      </c>
      <c r="J22" s="115">
        <v>9324</v>
      </c>
      <c r="K22" s="115">
        <v>29</v>
      </c>
      <c r="L22" s="116">
        <v>286</v>
      </c>
    </row>
    <row r="23" spans="1:12" ht="12.75">
      <c r="A23" s="194" t="s">
        <v>26</v>
      </c>
      <c r="B23" s="115">
        <v>763</v>
      </c>
      <c r="C23" s="115">
        <v>1256</v>
      </c>
      <c r="D23" s="115">
        <v>1003</v>
      </c>
      <c r="E23" s="115">
        <v>1354</v>
      </c>
      <c r="F23" s="115">
        <v>192</v>
      </c>
      <c r="G23" s="115">
        <v>2075</v>
      </c>
      <c r="H23" s="115">
        <v>17766</v>
      </c>
      <c r="I23" s="115">
        <v>1822</v>
      </c>
      <c r="J23" s="115">
        <v>1741</v>
      </c>
      <c r="K23" s="115">
        <v>27</v>
      </c>
      <c r="L23" s="116">
        <v>170</v>
      </c>
    </row>
    <row r="24" spans="1:12" ht="12.75">
      <c r="A24" s="194" t="s">
        <v>27</v>
      </c>
      <c r="B24" s="115">
        <v>6590</v>
      </c>
      <c r="C24" s="115">
        <v>4001</v>
      </c>
      <c r="D24" s="115">
        <v>49</v>
      </c>
      <c r="E24" s="115">
        <v>415</v>
      </c>
      <c r="F24" s="115">
        <v>49</v>
      </c>
      <c r="G24" s="115">
        <v>2831</v>
      </c>
      <c r="H24" s="115">
        <v>5674</v>
      </c>
      <c r="I24" s="115">
        <v>20057</v>
      </c>
      <c r="J24" s="115">
        <v>2623</v>
      </c>
      <c r="K24" s="115">
        <v>185</v>
      </c>
      <c r="L24" s="116">
        <v>4678</v>
      </c>
    </row>
    <row r="25" spans="1:12" ht="12.75">
      <c r="A25" s="194" t="s">
        <v>28</v>
      </c>
      <c r="B25" s="115">
        <v>16614</v>
      </c>
      <c r="C25" s="115">
        <v>10991</v>
      </c>
      <c r="D25" s="115">
        <v>15606</v>
      </c>
      <c r="E25" s="115">
        <v>2241</v>
      </c>
      <c r="F25" s="115">
        <v>616</v>
      </c>
      <c r="G25" s="115">
        <v>3515</v>
      </c>
      <c r="H25" s="115">
        <v>19037</v>
      </c>
      <c r="I25" s="115">
        <v>140307</v>
      </c>
      <c r="J25" s="115">
        <v>6803</v>
      </c>
      <c r="K25" s="115">
        <v>713</v>
      </c>
      <c r="L25" s="116">
        <v>2512</v>
      </c>
    </row>
    <row r="26" spans="1:12" ht="12.75">
      <c r="A26" s="194" t="s">
        <v>29</v>
      </c>
      <c r="B26" s="115">
        <v>37</v>
      </c>
      <c r="C26" s="115">
        <v>1868</v>
      </c>
      <c r="D26" s="115">
        <v>719</v>
      </c>
      <c r="E26" s="115">
        <v>608</v>
      </c>
      <c r="F26" s="115">
        <v>50</v>
      </c>
      <c r="G26" s="115">
        <v>936</v>
      </c>
      <c r="H26" s="115">
        <v>5879</v>
      </c>
      <c r="I26" s="115">
        <v>13</v>
      </c>
      <c r="J26" s="115">
        <v>271</v>
      </c>
      <c r="K26" s="115">
        <v>150</v>
      </c>
      <c r="L26" s="116">
        <v>119</v>
      </c>
    </row>
    <row r="27" spans="1:12" ht="12.75">
      <c r="A27" s="19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6"/>
    </row>
    <row r="28" spans="1:12" ht="13.5" thickBot="1">
      <c r="A28" s="261" t="s">
        <v>81</v>
      </c>
      <c r="B28" s="232">
        <v>128795</v>
      </c>
      <c r="C28" s="232">
        <v>75384</v>
      </c>
      <c r="D28" s="232">
        <v>19523</v>
      </c>
      <c r="E28" s="232">
        <v>12771</v>
      </c>
      <c r="F28" s="232">
        <v>3267</v>
      </c>
      <c r="G28" s="232">
        <v>67327</v>
      </c>
      <c r="H28" s="232">
        <v>160947</v>
      </c>
      <c r="I28" s="232">
        <v>213118</v>
      </c>
      <c r="J28" s="232">
        <v>41552</v>
      </c>
      <c r="K28" s="232">
        <v>23124</v>
      </c>
      <c r="L28" s="233">
        <v>55416</v>
      </c>
    </row>
    <row r="29" spans="1:10" ht="12.75">
      <c r="A29" s="195"/>
      <c r="B29" s="195"/>
      <c r="C29" s="195"/>
      <c r="D29" s="195"/>
      <c r="E29" s="195"/>
      <c r="F29" s="195"/>
      <c r="G29" s="195"/>
      <c r="H29" s="195"/>
      <c r="I29" s="195"/>
      <c r="J29" s="195"/>
    </row>
    <row r="31" spans="1:10" ht="15">
      <c r="A31" s="366"/>
      <c r="B31" s="366"/>
      <c r="C31" s="366"/>
      <c r="D31" s="366"/>
      <c r="E31" s="366"/>
      <c r="F31" s="366"/>
      <c r="G31" s="366"/>
      <c r="H31" s="366"/>
      <c r="I31" s="366"/>
      <c r="J31" s="366"/>
    </row>
    <row r="32" spans="1:10" ht="12.75" customHeight="1" thickBot="1">
      <c r="A32" s="362"/>
      <c r="B32" s="362"/>
      <c r="C32" s="362"/>
      <c r="D32" s="362"/>
      <c r="E32" s="362"/>
      <c r="F32" s="362"/>
      <c r="G32" s="362"/>
      <c r="H32" s="362"/>
      <c r="I32" s="362"/>
      <c r="J32" s="62"/>
    </row>
    <row r="33" spans="1:12" ht="12.75">
      <c r="A33" s="357" t="s">
        <v>9</v>
      </c>
      <c r="B33" s="360" t="s">
        <v>194</v>
      </c>
      <c r="C33" s="360" t="s">
        <v>195</v>
      </c>
      <c r="D33" s="360" t="s">
        <v>196</v>
      </c>
      <c r="E33" s="360" t="s">
        <v>197</v>
      </c>
      <c r="F33" s="360" t="s">
        <v>198</v>
      </c>
      <c r="G33" s="360" t="s">
        <v>199</v>
      </c>
      <c r="H33" s="360" t="s">
        <v>200</v>
      </c>
      <c r="I33" s="360" t="s">
        <v>201</v>
      </c>
      <c r="J33" s="360" t="s">
        <v>126</v>
      </c>
      <c r="K33" s="360" t="s">
        <v>125</v>
      </c>
      <c r="L33" s="363" t="s">
        <v>202</v>
      </c>
    </row>
    <row r="34" spans="1:12" ht="12.75">
      <c r="A34" s="358"/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4"/>
    </row>
    <row r="35" spans="1:12" ht="12.75">
      <c r="A35" s="358"/>
      <c r="B35" s="361"/>
      <c r="C35" s="361"/>
      <c r="D35" s="361"/>
      <c r="E35" s="361"/>
      <c r="F35" s="361"/>
      <c r="G35" s="361"/>
      <c r="H35" s="361"/>
      <c r="I35" s="361"/>
      <c r="J35" s="361"/>
      <c r="K35" s="361"/>
      <c r="L35" s="364"/>
    </row>
    <row r="36" spans="1:12" ht="12.75">
      <c r="A36" s="358"/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4"/>
    </row>
    <row r="37" spans="1:12" ht="13.5" thickBot="1">
      <c r="A37" s="359"/>
      <c r="B37" s="214">
        <v>47</v>
      </c>
      <c r="C37" s="214">
        <v>48</v>
      </c>
      <c r="D37" s="214">
        <v>51</v>
      </c>
      <c r="E37" s="214">
        <v>52</v>
      </c>
      <c r="F37" s="214">
        <v>53</v>
      </c>
      <c r="G37" s="214">
        <v>61</v>
      </c>
      <c r="H37" s="214">
        <v>73</v>
      </c>
      <c r="I37" s="214">
        <v>74</v>
      </c>
      <c r="J37" s="214">
        <v>83</v>
      </c>
      <c r="K37" s="214">
        <v>84</v>
      </c>
      <c r="L37" s="196">
        <v>90</v>
      </c>
    </row>
    <row r="38" spans="1:12" ht="12.75">
      <c r="A38" s="193" t="s">
        <v>13</v>
      </c>
      <c r="B38" s="112">
        <v>1520</v>
      </c>
      <c r="C38" s="112">
        <v>3350</v>
      </c>
      <c r="D38" s="112">
        <v>1003</v>
      </c>
      <c r="E38" s="112">
        <v>1385</v>
      </c>
      <c r="F38" s="112">
        <v>1319</v>
      </c>
      <c r="G38" s="112">
        <v>6152</v>
      </c>
      <c r="H38" s="112">
        <v>4260</v>
      </c>
      <c r="I38" s="112">
        <v>1116</v>
      </c>
      <c r="J38" s="112">
        <v>2962</v>
      </c>
      <c r="K38" s="112">
        <v>10145</v>
      </c>
      <c r="L38" s="113">
        <v>580</v>
      </c>
    </row>
    <row r="39" spans="1:12" ht="12.75">
      <c r="A39" s="194" t="s">
        <v>14</v>
      </c>
      <c r="B39" s="115">
        <v>592</v>
      </c>
      <c r="C39" s="115">
        <v>1938</v>
      </c>
      <c r="D39" s="115">
        <v>77</v>
      </c>
      <c r="E39" s="115">
        <v>85</v>
      </c>
      <c r="F39" s="115">
        <v>92</v>
      </c>
      <c r="G39" s="115">
        <v>511</v>
      </c>
      <c r="H39" s="115">
        <v>523</v>
      </c>
      <c r="I39" s="115">
        <v>104</v>
      </c>
      <c r="J39" s="115">
        <v>286</v>
      </c>
      <c r="K39" s="115">
        <v>788</v>
      </c>
      <c r="L39" s="116">
        <v>13</v>
      </c>
    </row>
    <row r="40" spans="1:12" ht="12.75">
      <c r="A40" s="194" t="s">
        <v>15</v>
      </c>
      <c r="B40" s="115">
        <v>564</v>
      </c>
      <c r="C40" s="115">
        <v>1510</v>
      </c>
      <c r="D40" s="115">
        <v>10</v>
      </c>
      <c r="E40" s="115">
        <v>46</v>
      </c>
      <c r="F40" s="115">
        <v>38</v>
      </c>
      <c r="G40" s="115">
        <v>42</v>
      </c>
      <c r="H40" s="115">
        <v>85</v>
      </c>
      <c r="I40" s="115">
        <v>40</v>
      </c>
      <c r="J40" s="115">
        <v>27</v>
      </c>
      <c r="K40" s="115">
        <v>122</v>
      </c>
      <c r="L40" s="116">
        <v>53</v>
      </c>
    </row>
    <row r="41" spans="1:12" ht="12.75">
      <c r="A41" s="194" t="s">
        <v>16</v>
      </c>
      <c r="B41" s="115">
        <v>177</v>
      </c>
      <c r="C41" s="115">
        <v>4108</v>
      </c>
      <c r="D41" s="115">
        <v>43</v>
      </c>
      <c r="E41" s="115">
        <v>178</v>
      </c>
      <c r="F41" s="115">
        <v>177</v>
      </c>
      <c r="G41" s="115">
        <v>717</v>
      </c>
      <c r="H41" s="115">
        <v>722</v>
      </c>
      <c r="I41" s="115">
        <v>152</v>
      </c>
      <c r="J41" s="115">
        <v>81</v>
      </c>
      <c r="K41" s="115">
        <v>1109</v>
      </c>
      <c r="L41" s="116">
        <v>493</v>
      </c>
    </row>
    <row r="42" spans="1:12" ht="12.75">
      <c r="A42" s="194" t="s">
        <v>17</v>
      </c>
      <c r="B42" s="115">
        <v>29</v>
      </c>
      <c r="C42" s="115">
        <v>1941</v>
      </c>
      <c r="D42" s="115">
        <v>236</v>
      </c>
      <c r="E42" s="115">
        <v>80</v>
      </c>
      <c r="F42" s="115">
        <v>34</v>
      </c>
      <c r="G42" s="115">
        <v>1227</v>
      </c>
      <c r="H42" s="115">
        <v>49</v>
      </c>
      <c r="I42" s="115">
        <v>17</v>
      </c>
      <c r="J42" s="115">
        <v>146</v>
      </c>
      <c r="K42" s="115">
        <v>105</v>
      </c>
      <c r="L42" s="116">
        <v>370</v>
      </c>
    </row>
    <row r="43" spans="1:12" ht="12.75">
      <c r="A43" s="194" t="s">
        <v>18</v>
      </c>
      <c r="B43" s="115" t="s">
        <v>183</v>
      </c>
      <c r="C43" s="115">
        <v>343</v>
      </c>
      <c r="D43" s="115">
        <v>63</v>
      </c>
      <c r="E43" s="115">
        <v>54</v>
      </c>
      <c r="F43" s="115">
        <v>20</v>
      </c>
      <c r="G43" s="115">
        <v>768</v>
      </c>
      <c r="H43" s="115">
        <v>4</v>
      </c>
      <c r="I43" s="115">
        <v>3</v>
      </c>
      <c r="J43" s="115">
        <v>14</v>
      </c>
      <c r="K43" s="115">
        <v>59</v>
      </c>
      <c r="L43" s="116">
        <v>145</v>
      </c>
    </row>
    <row r="44" spans="1:12" ht="12.75">
      <c r="A44" s="194" t="s">
        <v>19</v>
      </c>
      <c r="B44" s="115">
        <v>8</v>
      </c>
      <c r="C44" s="115">
        <v>2961</v>
      </c>
      <c r="D44" s="115">
        <v>2520</v>
      </c>
      <c r="E44" s="115">
        <v>382</v>
      </c>
      <c r="F44" s="115">
        <v>239</v>
      </c>
      <c r="G44" s="115">
        <v>2497</v>
      </c>
      <c r="H44" s="115">
        <v>44</v>
      </c>
      <c r="I44" s="115">
        <v>52</v>
      </c>
      <c r="J44" s="115">
        <v>697</v>
      </c>
      <c r="K44" s="115">
        <v>515</v>
      </c>
      <c r="L44" s="116">
        <v>1518</v>
      </c>
    </row>
    <row r="45" spans="1:12" ht="12.75">
      <c r="A45" s="194" t="s">
        <v>20</v>
      </c>
      <c r="B45" s="115">
        <v>63</v>
      </c>
      <c r="C45" s="115">
        <v>1918</v>
      </c>
      <c r="D45" s="115">
        <v>3846</v>
      </c>
      <c r="E45" s="115">
        <v>1121</v>
      </c>
      <c r="F45" s="115">
        <v>592</v>
      </c>
      <c r="G45" s="115">
        <v>2424</v>
      </c>
      <c r="H45" s="115">
        <v>226</v>
      </c>
      <c r="I45" s="115">
        <v>215</v>
      </c>
      <c r="J45" s="115">
        <v>373</v>
      </c>
      <c r="K45" s="115">
        <v>749</v>
      </c>
      <c r="L45" s="116">
        <v>356</v>
      </c>
    </row>
    <row r="46" spans="1:12" ht="12.75">
      <c r="A46" s="194" t="s">
        <v>21</v>
      </c>
      <c r="B46" s="115">
        <v>27</v>
      </c>
      <c r="C46" s="115">
        <v>1297</v>
      </c>
      <c r="D46" s="115">
        <v>128</v>
      </c>
      <c r="E46" s="115">
        <v>136</v>
      </c>
      <c r="F46" s="115">
        <v>69</v>
      </c>
      <c r="G46" s="115">
        <v>895</v>
      </c>
      <c r="H46" s="115">
        <v>292</v>
      </c>
      <c r="I46" s="115">
        <v>131</v>
      </c>
      <c r="J46" s="115">
        <v>334</v>
      </c>
      <c r="K46" s="115">
        <v>1227</v>
      </c>
      <c r="L46" s="116">
        <v>555</v>
      </c>
    </row>
    <row r="47" spans="1:12" ht="12.75">
      <c r="A47" s="194" t="s">
        <v>22</v>
      </c>
      <c r="B47" s="115">
        <v>204</v>
      </c>
      <c r="C47" s="115">
        <v>7666</v>
      </c>
      <c r="D47" s="115">
        <v>2329</v>
      </c>
      <c r="E47" s="115">
        <v>580</v>
      </c>
      <c r="F47" s="115">
        <v>303</v>
      </c>
      <c r="G47" s="115">
        <v>2471</v>
      </c>
      <c r="H47" s="115">
        <v>514</v>
      </c>
      <c r="I47" s="115">
        <v>268</v>
      </c>
      <c r="J47" s="115">
        <v>2492</v>
      </c>
      <c r="K47" s="115">
        <v>1550</v>
      </c>
      <c r="L47" s="116">
        <v>3383</v>
      </c>
    </row>
    <row r="48" spans="1:12" ht="12.75">
      <c r="A48" s="194" t="s">
        <v>23</v>
      </c>
      <c r="B48" s="115">
        <v>9</v>
      </c>
      <c r="C48" s="115">
        <v>458</v>
      </c>
      <c r="D48" s="115">
        <v>20</v>
      </c>
      <c r="E48" s="115">
        <v>24</v>
      </c>
      <c r="F48" s="115">
        <v>3</v>
      </c>
      <c r="G48" s="115">
        <v>480</v>
      </c>
      <c r="H48" s="115">
        <v>11</v>
      </c>
      <c r="I48" s="115">
        <v>10</v>
      </c>
      <c r="J48" s="115">
        <v>37</v>
      </c>
      <c r="K48" s="115">
        <v>38</v>
      </c>
      <c r="L48" s="116">
        <v>383</v>
      </c>
    </row>
    <row r="49" spans="1:12" ht="12.75">
      <c r="A49" s="194" t="s">
        <v>24</v>
      </c>
      <c r="B49" s="115">
        <v>30</v>
      </c>
      <c r="C49" s="115">
        <v>4657</v>
      </c>
      <c r="D49" s="115">
        <v>677</v>
      </c>
      <c r="E49" s="115">
        <v>365</v>
      </c>
      <c r="F49" s="115">
        <v>126</v>
      </c>
      <c r="G49" s="115">
        <v>10137</v>
      </c>
      <c r="H49" s="115">
        <v>102</v>
      </c>
      <c r="I49" s="115">
        <v>50</v>
      </c>
      <c r="J49" s="115">
        <v>743</v>
      </c>
      <c r="K49" s="115">
        <v>832</v>
      </c>
      <c r="L49" s="116">
        <v>3261</v>
      </c>
    </row>
    <row r="50" spans="1:12" ht="12.75">
      <c r="A50" s="194" t="s">
        <v>25</v>
      </c>
      <c r="B50" s="115">
        <v>4</v>
      </c>
      <c r="C50" s="115">
        <v>1074</v>
      </c>
      <c r="D50" s="115">
        <v>720</v>
      </c>
      <c r="E50" s="115">
        <v>521</v>
      </c>
      <c r="F50" s="115">
        <v>203</v>
      </c>
      <c r="G50" s="115">
        <v>3242</v>
      </c>
      <c r="H50" s="115">
        <v>34</v>
      </c>
      <c r="I50" s="115">
        <v>15</v>
      </c>
      <c r="J50" s="115">
        <v>42</v>
      </c>
      <c r="K50" s="115">
        <v>655</v>
      </c>
      <c r="L50" s="116">
        <v>1158</v>
      </c>
    </row>
    <row r="51" spans="1:12" ht="12.75">
      <c r="A51" s="194" t="s">
        <v>26</v>
      </c>
      <c r="B51" s="115">
        <v>5</v>
      </c>
      <c r="C51" s="115">
        <v>1088</v>
      </c>
      <c r="D51" s="115">
        <v>726</v>
      </c>
      <c r="E51" s="115">
        <v>151</v>
      </c>
      <c r="F51" s="115">
        <v>69</v>
      </c>
      <c r="G51" s="115">
        <v>804</v>
      </c>
      <c r="H51" s="115">
        <v>39</v>
      </c>
      <c r="I51" s="115">
        <v>43</v>
      </c>
      <c r="J51" s="115">
        <v>47</v>
      </c>
      <c r="K51" s="115">
        <v>343</v>
      </c>
      <c r="L51" s="116">
        <v>1214</v>
      </c>
    </row>
    <row r="52" spans="1:12" ht="12.75">
      <c r="A52" s="194" t="s">
        <v>27</v>
      </c>
      <c r="B52" s="115">
        <v>53</v>
      </c>
      <c r="C52" s="115">
        <v>6783</v>
      </c>
      <c r="D52" s="115">
        <v>1883</v>
      </c>
      <c r="E52" s="115">
        <v>213</v>
      </c>
      <c r="F52" s="115">
        <v>76</v>
      </c>
      <c r="G52" s="115">
        <v>3421</v>
      </c>
      <c r="H52" s="115">
        <v>1151</v>
      </c>
      <c r="I52" s="115">
        <v>734</v>
      </c>
      <c r="J52" s="115">
        <v>614</v>
      </c>
      <c r="K52" s="115">
        <v>2234</v>
      </c>
      <c r="L52" s="116">
        <v>916</v>
      </c>
    </row>
    <row r="53" spans="1:12" ht="12.75">
      <c r="A53" s="194" t="s">
        <v>28</v>
      </c>
      <c r="B53" s="115">
        <v>64</v>
      </c>
      <c r="C53" s="115">
        <v>8367</v>
      </c>
      <c r="D53" s="115">
        <v>1825</v>
      </c>
      <c r="E53" s="115">
        <v>804</v>
      </c>
      <c r="F53" s="115">
        <v>110</v>
      </c>
      <c r="G53" s="115">
        <v>8750</v>
      </c>
      <c r="H53" s="115">
        <v>750</v>
      </c>
      <c r="I53" s="115">
        <v>685</v>
      </c>
      <c r="J53" s="115">
        <v>799</v>
      </c>
      <c r="K53" s="115">
        <v>2538</v>
      </c>
      <c r="L53" s="116">
        <v>2457</v>
      </c>
    </row>
    <row r="54" spans="1:12" ht="12.75">
      <c r="A54" s="194" t="s">
        <v>29</v>
      </c>
      <c r="B54" s="115">
        <v>76</v>
      </c>
      <c r="C54" s="115">
        <v>1300</v>
      </c>
      <c r="D54" s="115">
        <v>87</v>
      </c>
      <c r="E54" s="115">
        <v>114</v>
      </c>
      <c r="F54" s="115">
        <v>65</v>
      </c>
      <c r="G54" s="115">
        <v>748</v>
      </c>
      <c r="H54" s="115">
        <v>82</v>
      </c>
      <c r="I54" s="115">
        <v>57</v>
      </c>
      <c r="J54" s="115">
        <v>150</v>
      </c>
      <c r="K54" s="115">
        <v>315</v>
      </c>
      <c r="L54" s="116">
        <v>529</v>
      </c>
    </row>
    <row r="55" spans="1:12" ht="12.75">
      <c r="A55" s="194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6"/>
    </row>
    <row r="56" spans="1:12" s="262" customFormat="1" ht="13.5" thickBot="1">
      <c r="A56" s="261" t="s">
        <v>81</v>
      </c>
      <c r="B56" s="232">
        <v>3425</v>
      </c>
      <c r="C56" s="232">
        <v>50759</v>
      </c>
      <c r="D56" s="232">
        <v>16193</v>
      </c>
      <c r="E56" s="232">
        <v>6239</v>
      </c>
      <c r="F56" s="232">
        <v>3535</v>
      </c>
      <c r="G56" s="232">
        <v>45288</v>
      </c>
      <c r="H56" s="232">
        <v>8888</v>
      </c>
      <c r="I56" s="232">
        <v>3692</v>
      </c>
      <c r="J56" s="232">
        <v>9844</v>
      </c>
      <c r="K56" s="232">
        <v>23325</v>
      </c>
      <c r="L56" s="233">
        <v>17384</v>
      </c>
    </row>
    <row r="57" spans="1:256" s="65" customFormat="1" ht="12.75">
      <c r="A57" s="367" t="s">
        <v>146</v>
      </c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367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367"/>
      <c r="AI57" s="367"/>
      <c r="AJ57" s="367"/>
      <c r="AK57" s="367"/>
      <c r="AL57" s="367"/>
      <c r="AM57" s="367"/>
      <c r="AN57" s="367"/>
      <c r="AO57" s="367"/>
      <c r="AP57" s="367"/>
      <c r="AQ57" s="367"/>
      <c r="AR57" s="367"/>
      <c r="AS57" s="367"/>
      <c r="AT57" s="367"/>
      <c r="AU57" s="367"/>
      <c r="AV57" s="367"/>
      <c r="AW57" s="367"/>
      <c r="AX57" s="367"/>
      <c r="AY57" s="367"/>
      <c r="AZ57" s="367"/>
      <c r="BA57" s="367"/>
      <c r="BB57" s="367"/>
      <c r="BC57" s="367"/>
      <c r="BD57" s="367"/>
      <c r="BE57" s="367"/>
      <c r="BF57" s="367"/>
      <c r="BG57" s="367"/>
      <c r="BH57" s="367"/>
      <c r="BI57" s="367"/>
      <c r="BJ57" s="367"/>
      <c r="BK57" s="367"/>
      <c r="BL57" s="367"/>
      <c r="BM57" s="367"/>
      <c r="BN57" s="367"/>
      <c r="BO57" s="367"/>
      <c r="BP57" s="367"/>
      <c r="BQ57" s="367"/>
      <c r="BR57" s="367"/>
      <c r="BS57" s="367"/>
      <c r="BT57" s="367"/>
      <c r="BU57" s="367"/>
      <c r="BV57" s="367"/>
      <c r="BW57" s="367"/>
      <c r="BX57" s="367"/>
      <c r="BY57" s="367"/>
      <c r="BZ57" s="367"/>
      <c r="CA57" s="367"/>
      <c r="CB57" s="367"/>
      <c r="CC57" s="367"/>
      <c r="CD57" s="367"/>
      <c r="CE57" s="367"/>
      <c r="CF57" s="367"/>
      <c r="CG57" s="367"/>
      <c r="CH57" s="367"/>
      <c r="CI57" s="367"/>
      <c r="CJ57" s="367"/>
      <c r="CK57" s="367"/>
      <c r="CL57" s="367"/>
      <c r="CM57" s="367"/>
      <c r="CN57" s="367"/>
      <c r="CO57" s="367"/>
      <c r="CP57" s="367"/>
      <c r="CQ57" s="367"/>
      <c r="CR57" s="367"/>
      <c r="CS57" s="367"/>
      <c r="CT57" s="367"/>
      <c r="CU57" s="367"/>
      <c r="CV57" s="367"/>
      <c r="CW57" s="367"/>
      <c r="CX57" s="367"/>
      <c r="CY57" s="367"/>
      <c r="CZ57" s="367"/>
      <c r="DA57" s="367"/>
      <c r="DB57" s="367"/>
      <c r="DC57" s="367"/>
      <c r="DD57" s="367"/>
      <c r="DE57" s="367"/>
      <c r="DF57" s="367"/>
      <c r="DG57" s="367"/>
      <c r="DH57" s="367"/>
      <c r="DI57" s="367"/>
      <c r="DJ57" s="367"/>
      <c r="DK57" s="367"/>
      <c r="DL57" s="367"/>
      <c r="DM57" s="367"/>
      <c r="DN57" s="367"/>
      <c r="DO57" s="367"/>
      <c r="DP57" s="367"/>
      <c r="DQ57" s="367"/>
      <c r="DR57" s="367"/>
      <c r="DS57" s="367"/>
      <c r="DT57" s="367"/>
      <c r="DU57" s="367"/>
      <c r="DV57" s="367"/>
      <c r="DW57" s="367"/>
      <c r="DX57" s="367"/>
      <c r="DY57" s="367"/>
      <c r="DZ57" s="367"/>
      <c r="EA57" s="367"/>
      <c r="EB57" s="367"/>
      <c r="EC57" s="367"/>
      <c r="ED57" s="367"/>
      <c r="EE57" s="367"/>
      <c r="EF57" s="367"/>
      <c r="EG57" s="367"/>
      <c r="EH57" s="367"/>
      <c r="EI57" s="367"/>
      <c r="EJ57" s="367"/>
      <c r="EK57" s="367"/>
      <c r="EL57" s="367"/>
      <c r="EM57" s="367"/>
      <c r="EN57" s="367"/>
      <c r="EO57" s="367"/>
      <c r="EP57" s="367"/>
      <c r="EQ57" s="367"/>
      <c r="ER57" s="367"/>
      <c r="ES57" s="367"/>
      <c r="ET57" s="367"/>
      <c r="EU57" s="367"/>
      <c r="EV57" s="367"/>
      <c r="EW57" s="367"/>
      <c r="EX57" s="367"/>
      <c r="EY57" s="367"/>
      <c r="EZ57" s="367"/>
      <c r="FA57" s="367"/>
      <c r="FB57" s="367"/>
      <c r="FC57" s="367"/>
      <c r="FD57" s="367"/>
      <c r="FE57" s="367"/>
      <c r="FF57" s="367"/>
      <c r="FG57" s="367"/>
      <c r="FH57" s="367"/>
      <c r="FI57" s="367"/>
      <c r="FJ57" s="367"/>
      <c r="FK57" s="367"/>
      <c r="FL57" s="367"/>
      <c r="FM57" s="367"/>
      <c r="FN57" s="367"/>
      <c r="FO57" s="367"/>
      <c r="FP57" s="367"/>
      <c r="FQ57" s="367"/>
      <c r="FR57" s="367"/>
      <c r="FS57" s="367"/>
      <c r="FT57" s="367"/>
      <c r="FU57" s="367"/>
      <c r="FV57" s="367"/>
      <c r="FW57" s="367"/>
      <c r="FX57" s="367"/>
      <c r="FY57" s="367"/>
      <c r="FZ57" s="367"/>
      <c r="GA57" s="367"/>
      <c r="GB57" s="367"/>
      <c r="GC57" s="367"/>
      <c r="GD57" s="367"/>
      <c r="GE57" s="367"/>
      <c r="GF57" s="367"/>
      <c r="GG57" s="367"/>
      <c r="GH57" s="367"/>
      <c r="GI57" s="367"/>
      <c r="GJ57" s="367"/>
      <c r="GK57" s="367"/>
      <c r="GL57" s="367"/>
      <c r="GM57" s="367"/>
      <c r="GN57" s="367"/>
      <c r="GO57" s="367"/>
      <c r="GP57" s="367"/>
      <c r="GQ57" s="367"/>
      <c r="GR57" s="367"/>
      <c r="GS57" s="367"/>
      <c r="GT57" s="367"/>
      <c r="GU57" s="367"/>
      <c r="GV57" s="367"/>
      <c r="GW57" s="367"/>
      <c r="GX57" s="367"/>
      <c r="GY57" s="367"/>
      <c r="GZ57" s="367"/>
      <c r="HA57" s="367"/>
      <c r="HB57" s="367"/>
      <c r="HC57" s="367"/>
      <c r="HD57" s="367"/>
      <c r="HE57" s="367"/>
      <c r="HF57" s="367"/>
      <c r="HG57" s="367"/>
      <c r="HH57" s="367"/>
      <c r="HI57" s="367"/>
      <c r="HJ57" s="367"/>
      <c r="HK57" s="367"/>
      <c r="HL57" s="367"/>
      <c r="HM57" s="367"/>
      <c r="HN57" s="367"/>
      <c r="HO57" s="367"/>
      <c r="HP57" s="367"/>
      <c r="HQ57" s="367"/>
      <c r="HR57" s="367"/>
      <c r="HS57" s="367"/>
      <c r="HT57" s="367"/>
      <c r="HU57" s="367"/>
      <c r="HV57" s="367"/>
      <c r="HW57" s="367"/>
      <c r="HX57" s="367"/>
      <c r="HY57" s="367"/>
      <c r="HZ57" s="367"/>
      <c r="IA57" s="367"/>
      <c r="IB57" s="367"/>
      <c r="IC57" s="367"/>
      <c r="ID57" s="367"/>
      <c r="IE57" s="367"/>
      <c r="IF57" s="367"/>
      <c r="IG57" s="367"/>
      <c r="IH57" s="367"/>
      <c r="II57" s="367"/>
      <c r="IJ57" s="367"/>
      <c r="IK57" s="367"/>
      <c r="IL57" s="367"/>
      <c r="IM57" s="367"/>
      <c r="IN57" s="367"/>
      <c r="IO57" s="367"/>
      <c r="IP57" s="367"/>
      <c r="IQ57" s="367"/>
      <c r="IR57" s="367"/>
      <c r="IS57" s="367"/>
      <c r="IT57" s="367"/>
      <c r="IU57" s="367"/>
      <c r="IV57" s="367"/>
    </row>
    <row r="58" spans="1:11" ht="12.75">
      <c r="A58" s="63" t="s">
        <v>90</v>
      </c>
      <c r="F58" s="66"/>
      <c r="J58" s="63"/>
      <c r="K58" s="64"/>
    </row>
  </sheetData>
  <mergeCells count="157">
    <mergeCell ref="IS57:IT57"/>
    <mergeCell ref="IU57:IV57"/>
    <mergeCell ref="A57:B57"/>
    <mergeCell ref="C57:D57"/>
    <mergeCell ref="E57:F57"/>
    <mergeCell ref="G57:H57"/>
    <mergeCell ref="I57:J57"/>
    <mergeCell ref="K57:L57"/>
    <mergeCell ref="IK57:IL57"/>
    <mergeCell ref="IM57:IN57"/>
    <mergeCell ref="IO57:IP57"/>
    <mergeCell ref="IQ57:IR57"/>
    <mergeCell ref="IC57:ID57"/>
    <mergeCell ref="IE57:IF57"/>
    <mergeCell ref="IG57:IH57"/>
    <mergeCell ref="II57:IJ57"/>
    <mergeCell ref="HU57:HV57"/>
    <mergeCell ref="HW57:HX57"/>
    <mergeCell ref="HY57:HZ57"/>
    <mergeCell ref="IA57:IB57"/>
    <mergeCell ref="HM57:HN57"/>
    <mergeCell ref="HO57:HP57"/>
    <mergeCell ref="HQ57:HR57"/>
    <mergeCell ref="HS57:HT57"/>
    <mergeCell ref="HE57:HF57"/>
    <mergeCell ref="HG57:HH57"/>
    <mergeCell ref="HI57:HJ57"/>
    <mergeCell ref="HK57:HL57"/>
    <mergeCell ref="GW57:GX57"/>
    <mergeCell ref="GY57:GZ57"/>
    <mergeCell ref="HA57:HB57"/>
    <mergeCell ref="HC57:HD57"/>
    <mergeCell ref="GO57:GP57"/>
    <mergeCell ref="GQ57:GR57"/>
    <mergeCell ref="GS57:GT57"/>
    <mergeCell ref="GU57:GV57"/>
    <mergeCell ref="GG57:GH57"/>
    <mergeCell ref="GI57:GJ57"/>
    <mergeCell ref="GK57:GL57"/>
    <mergeCell ref="GM57:GN57"/>
    <mergeCell ref="FY57:FZ57"/>
    <mergeCell ref="GA57:GB57"/>
    <mergeCell ref="GC57:GD57"/>
    <mergeCell ref="GE57:GF57"/>
    <mergeCell ref="FQ57:FR57"/>
    <mergeCell ref="FS57:FT57"/>
    <mergeCell ref="FU57:FV57"/>
    <mergeCell ref="FW57:FX57"/>
    <mergeCell ref="FI57:FJ57"/>
    <mergeCell ref="FK57:FL57"/>
    <mergeCell ref="FM57:FN57"/>
    <mergeCell ref="FO57:FP57"/>
    <mergeCell ref="FA57:FB57"/>
    <mergeCell ref="FC57:FD57"/>
    <mergeCell ref="FE57:FF57"/>
    <mergeCell ref="FG57:FH57"/>
    <mergeCell ref="ES57:ET57"/>
    <mergeCell ref="EU57:EV57"/>
    <mergeCell ref="EW57:EX57"/>
    <mergeCell ref="EY57:EZ57"/>
    <mergeCell ref="EK57:EL57"/>
    <mergeCell ref="EM57:EN57"/>
    <mergeCell ref="EO57:EP57"/>
    <mergeCell ref="EQ57:ER57"/>
    <mergeCell ref="EC57:ED57"/>
    <mergeCell ref="EE57:EF57"/>
    <mergeCell ref="EG57:EH57"/>
    <mergeCell ref="EI57:EJ57"/>
    <mergeCell ref="DU57:DV57"/>
    <mergeCell ref="DW57:DX57"/>
    <mergeCell ref="DY57:DZ57"/>
    <mergeCell ref="EA57:EB57"/>
    <mergeCell ref="DM57:DN57"/>
    <mergeCell ref="DO57:DP57"/>
    <mergeCell ref="DQ57:DR57"/>
    <mergeCell ref="DS57:DT57"/>
    <mergeCell ref="DE57:DF57"/>
    <mergeCell ref="DG57:DH57"/>
    <mergeCell ref="DI57:DJ57"/>
    <mergeCell ref="DK57:DL57"/>
    <mergeCell ref="CW57:CX57"/>
    <mergeCell ref="CY57:CZ57"/>
    <mergeCell ref="DA57:DB57"/>
    <mergeCell ref="DC57:DD57"/>
    <mergeCell ref="CO57:CP57"/>
    <mergeCell ref="CQ57:CR57"/>
    <mergeCell ref="CS57:CT57"/>
    <mergeCell ref="CU57:CV57"/>
    <mergeCell ref="CG57:CH57"/>
    <mergeCell ref="CI57:CJ57"/>
    <mergeCell ref="CK57:CL57"/>
    <mergeCell ref="CM57:CN57"/>
    <mergeCell ref="BY57:BZ57"/>
    <mergeCell ref="CA57:CB57"/>
    <mergeCell ref="CC57:CD57"/>
    <mergeCell ref="CE57:CF57"/>
    <mergeCell ref="BQ57:BR57"/>
    <mergeCell ref="BS57:BT57"/>
    <mergeCell ref="BU57:BV57"/>
    <mergeCell ref="BW57:BX57"/>
    <mergeCell ref="BI57:BJ57"/>
    <mergeCell ref="BK57:BL57"/>
    <mergeCell ref="BM57:BN57"/>
    <mergeCell ref="BO57:BP57"/>
    <mergeCell ref="BA57:BB57"/>
    <mergeCell ref="BC57:BD57"/>
    <mergeCell ref="BE57:BF57"/>
    <mergeCell ref="BG57:BH57"/>
    <mergeCell ref="AS57:AT57"/>
    <mergeCell ref="AU57:AV57"/>
    <mergeCell ref="AW57:AX57"/>
    <mergeCell ref="AY57:AZ57"/>
    <mergeCell ref="AK57:AL57"/>
    <mergeCell ref="AM57:AN57"/>
    <mergeCell ref="AO57:AP57"/>
    <mergeCell ref="AQ57:AR57"/>
    <mergeCell ref="AC57:AD57"/>
    <mergeCell ref="AE57:AF57"/>
    <mergeCell ref="AG57:AH57"/>
    <mergeCell ref="AI57:AJ57"/>
    <mergeCell ref="U57:V57"/>
    <mergeCell ref="W57:X57"/>
    <mergeCell ref="Y57:Z57"/>
    <mergeCell ref="AA57:AB57"/>
    <mergeCell ref="M57:N57"/>
    <mergeCell ref="O57:P57"/>
    <mergeCell ref="Q57:R57"/>
    <mergeCell ref="S57:T57"/>
    <mergeCell ref="A1:L1"/>
    <mergeCell ref="A3:L3"/>
    <mergeCell ref="I33:I36"/>
    <mergeCell ref="J33:J36"/>
    <mergeCell ref="K33:K36"/>
    <mergeCell ref="L33:L36"/>
    <mergeCell ref="A31:J31"/>
    <mergeCell ref="A32:I32"/>
    <mergeCell ref="A33:A37"/>
    <mergeCell ref="B33:B36"/>
    <mergeCell ref="C33:C36"/>
    <mergeCell ref="D33:D36"/>
    <mergeCell ref="E33:E36"/>
    <mergeCell ref="F33:F36"/>
    <mergeCell ref="G33:G36"/>
    <mergeCell ref="H33:H36"/>
    <mergeCell ref="I5:I8"/>
    <mergeCell ref="J5:J8"/>
    <mergeCell ref="K5:K8"/>
    <mergeCell ref="L5:L8"/>
    <mergeCell ref="E5:E8"/>
    <mergeCell ref="F5:F8"/>
    <mergeCell ref="G5:G8"/>
    <mergeCell ref="H5:H8"/>
    <mergeCell ref="A5:A9"/>
    <mergeCell ref="B5:B8"/>
    <mergeCell ref="C5:C8"/>
    <mergeCell ref="A4:I4"/>
    <mergeCell ref="D5:D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6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" transitionEvaluation="1">
    <pageSetUpPr fitToPage="1"/>
  </sheetPr>
  <dimension ref="A1:I44"/>
  <sheetViews>
    <sheetView showGridLines="0" view="pageBreakPreview" zoomScale="75" zoomScaleNormal="75" zoomScaleSheetLayoutView="75" workbookViewId="0" topLeftCell="A31">
      <selection activeCell="A3" sqref="A3:I3"/>
    </sheetView>
  </sheetViews>
  <sheetFormatPr defaultColWidth="12.57421875" defaultRowHeight="12.75"/>
  <cols>
    <col min="1" max="1" width="21.28125" style="2" customWidth="1"/>
    <col min="2" max="9" width="14.7109375" style="2" customWidth="1"/>
    <col min="10" max="16384" width="19.140625" style="2" customWidth="1"/>
  </cols>
  <sheetData>
    <row r="1" spans="1:9" ht="18">
      <c r="A1" s="290" t="s">
        <v>61</v>
      </c>
      <c r="B1" s="290"/>
      <c r="C1" s="290"/>
      <c r="D1" s="290"/>
      <c r="E1" s="290"/>
      <c r="F1" s="290"/>
      <c r="G1" s="290"/>
      <c r="H1" s="290"/>
      <c r="I1" s="290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15">
      <c r="A3" s="373" t="s">
        <v>203</v>
      </c>
      <c r="B3" s="373"/>
      <c r="C3" s="373"/>
      <c r="D3" s="373"/>
      <c r="E3" s="373"/>
      <c r="F3" s="373"/>
      <c r="G3" s="373"/>
      <c r="H3" s="373"/>
      <c r="I3" s="373"/>
    </row>
    <row r="4" spans="1:9" ht="13.5" thickBot="1">
      <c r="A4" s="197"/>
      <c r="B4" s="197"/>
      <c r="C4" s="197"/>
      <c r="D4" s="197"/>
      <c r="E4" s="197"/>
      <c r="F4" s="197"/>
      <c r="G4" s="197"/>
      <c r="H4" s="197"/>
      <c r="I4" s="197"/>
    </row>
    <row r="5" spans="1:9" ht="12.75">
      <c r="A5" s="200"/>
      <c r="B5" s="370" t="s">
        <v>40</v>
      </c>
      <c r="C5" s="371"/>
      <c r="D5" s="370" t="s">
        <v>52</v>
      </c>
      <c r="E5" s="371"/>
      <c r="F5" s="332" t="s">
        <v>51</v>
      </c>
      <c r="G5" s="333"/>
      <c r="H5" s="333"/>
      <c r="I5" s="333"/>
    </row>
    <row r="6" spans="1:9" ht="12.75">
      <c r="A6" s="201" t="s">
        <v>9</v>
      </c>
      <c r="B6" s="368" t="s">
        <v>44</v>
      </c>
      <c r="C6" s="368" t="s">
        <v>55</v>
      </c>
      <c r="D6" s="368" t="s">
        <v>44</v>
      </c>
      <c r="E6" s="368" t="s">
        <v>55</v>
      </c>
      <c r="F6" s="347" t="s">
        <v>53</v>
      </c>
      <c r="G6" s="348"/>
      <c r="H6" s="347" t="s">
        <v>54</v>
      </c>
      <c r="I6" s="372"/>
    </row>
    <row r="7" spans="1:9" ht="13.5" thickBot="1">
      <c r="A7" s="202"/>
      <c r="B7" s="369"/>
      <c r="C7" s="369"/>
      <c r="D7" s="369"/>
      <c r="E7" s="369"/>
      <c r="F7" s="203" t="s">
        <v>44</v>
      </c>
      <c r="G7" s="203" t="s">
        <v>55</v>
      </c>
      <c r="H7" s="203" t="s">
        <v>44</v>
      </c>
      <c r="I7" s="204" t="s">
        <v>55</v>
      </c>
    </row>
    <row r="8" spans="1:9" ht="12.75">
      <c r="A8" s="198" t="s">
        <v>13</v>
      </c>
      <c r="B8" s="112">
        <v>81174</v>
      </c>
      <c r="C8" s="112">
        <v>87433</v>
      </c>
      <c r="D8" s="112">
        <v>78353</v>
      </c>
      <c r="E8" s="112">
        <v>78399</v>
      </c>
      <c r="F8" s="112">
        <v>4321</v>
      </c>
      <c r="G8" s="112">
        <v>7448</v>
      </c>
      <c r="H8" s="112">
        <v>4169</v>
      </c>
      <c r="I8" s="113">
        <v>1586</v>
      </c>
    </row>
    <row r="9" spans="1:9" ht="12.75">
      <c r="A9" s="199" t="s">
        <v>14</v>
      </c>
      <c r="B9" s="115">
        <v>23910</v>
      </c>
      <c r="C9" s="115">
        <v>21093</v>
      </c>
      <c r="D9" s="115">
        <v>23001</v>
      </c>
      <c r="E9" s="115">
        <v>19068</v>
      </c>
      <c r="F9" s="115">
        <v>1346</v>
      </c>
      <c r="G9" s="115">
        <v>1849</v>
      </c>
      <c r="H9" s="115">
        <v>579</v>
      </c>
      <c r="I9" s="116">
        <v>176</v>
      </c>
    </row>
    <row r="10" spans="1:9" ht="12.75">
      <c r="A10" s="199" t="s">
        <v>15</v>
      </c>
      <c r="B10" s="115">
        <v>10352</v>
      </c>
      <c r="C10" s="115">
        <v>9521</v>
      </c>
      <c r="D10" s="115">
        <v>9242</v>
      </c>
      <c r="E10" s="115">
        <v>7879</v>
      </c>
      <c r="F10" s="115">
        <v>1342</v>
      </c>
      <c r="G10" s="115">
        <v>1590</v>
      </c>
      <c r="H10" s="115">
        <v>184</v>
      </c>
      <c r="I10" s="116">
        <v>52</v>
      </c>
    </row>
    <row r="11" spans="1:9" ht="12.75">
      <c r="A11" s="199" t="s">
        <v>16</v>
      </c>
      <c r="B11" s="115">
        <v>16554</v>
      </c>
      <c r="C11" s="115">
        <v>14768</v>
      </c>
      <c r="D11" s="115">
        <v>15637</v>
      </c>
      <c r="E11" s="115">
        <v>13658</v>
      </c>
      <c r="F11" s="115">
        <v>1299</v>
      </c>
      <c r="G11" s="115">
        <v>583</v>
      </c>
      <c r="H11" s="115">
        <v>1367</v>
      </c>
      <c r="I11" s="116">
        <v>526</v>
      </c>
    </row>
    <row r="12" spans="1:9" ht="12.75">
      <c r="A12" s="199" t="s">
        <v>17</v>
      </c>
      <c r="B12" s="115">
        <v>15871</v>
      </c>
      <c r="C12" s="115">
        <v>12096</v>
      </c>
      <c r="D12" s="115">
        <v>14061</v>
      </c>
      <c r="E12" s="115">
        <v>8016</v>
      </c>
      <c r="F12" s="115">
        <v>2794</v>
      </c>
      <c r="G12" s="115">
        <v>2766</v>
      </c>
      <c r="H12" s="115">
        <v>1643</v>
      </c>
      <c r="I12" s="116">
        <v>1313</v>
      </c>
    </row>
    <row r="13" spans="1:9" ht="12.75">
      <c r="A13" s="199" t="s">
        <v>18</v>
      </c>
      <c r="B13" s="115">
        <v>10234</v>
      </c>
      <c r="C13" s="115">
        <v>9368</v>
      </c>
      <c r="D13" s="115">
        <v>9306</v>
      </c>
      <c r="E13" s="115">
        <v>6210</v>
      </c>
      <c r="F13" s="115">
        <v>1239</v>
      </c>
      <c r="G13" s="115">
        <v>1540</v>
      </c>
      <c r="H13" s="115">
        <v>2535</v>
      </c>
      <c r="I13" s="116">
        <v>1618</v>
      </c>
    </row>
    <row r="14" spans="1:9" ht="12.75">
      <c r="A14" s="199" t="s">
        <v>19</v>
      </c>
      <c r="B14" s="115">
        <v>52774</v>
      </c>
      <c r="C14" s="115">
        <v>42954</v>
      </c>
      <c r="D14" s="115">
        <v>47320</v>
      </c>
      <c r="E14" s="115">
        <v>28893</v>
      </c>
      <c r="F14" s="115">
        <v>7943</v>
      </c>
      <c r="G14" s="115">
        <v>9306</v>
      </c>
      <c r="H14" s="115">
        <v>4728</v>
      </c>
      <c r="I14" s="116">
        <v>4754</v>
      </c>
    </row>
    <row r="15" spans="1:9" ht="12.75">
      <c r="A15" s="199" t="s">
        <v>20</v>
      </c>
      <c r="B15" s="115">
        <v>60839</v>
      </c>
      <c r="C15" s="115">
        <v>61704</v>
      </c>
      <c r="D15" s="115">
        <v>54141</v>
      </c>
      <c r="E15" s="115">
        <v>38563</v>
      </c>
      <c r="F15" s="115">
        <v>12312</v>
      </c>
      <c r="G15" s="115">
        <v>16400</v>
      </c>
      <c r="H15" s="115">
        <v>7031</v>
      </c>
      <c r="I15" s="116">
        <v>6741</v>
      </c>
    </row>
    <row r="16" spans="1:9" ht="12.75">
      <c r="A16" s="199" t="s">
        <v>21</v>
      </c>
      <c r="B16" s="115">
        <v>10748</v>
      </c>
      <c r="C16" s="115">
        <v>9072</v>
      </c>
      <c r="D16" s="115">
        <v>9828</v>
      </c>
      <c r="E16" s="115">
        <v>6364</v>
      </c>
      <c r="F16" s="115">
        <v>1774</v>
      </c>
      <c r="G16" s="115">
        <v>2383</v>
      </c>
      <c r="H16" s="115">
        <v>1173</v>
      </c>
      <c r="I16" s="116">
        <v>326</v>
      </c>
    </row>
    <row r="17" spans="1:9" ht="12.75">
      <c r="A17" s="199" t="s">
        <v>22</v>
      </c>
      <c r="B17" s="115">
        <v>98247</v>
      </c>
      <c r="C17" s="115">
        <v>71832</v>
      </c>
      <c r="D17" s="115">
        <v>88985</v>
      </c>
      <c r="E17" s="115">
        <v>54494</v>
      </c>
      <c r="F17" s="115">
        <v>15586</v>
      </c>
      <c r="G17" s="115">
        <v>14655</v>
      </c>
      <c r="H17" s="115">
        <v>4550</v>
      </c>
      <c r="I17" s="116">
        <v>2682</v>
      </c>
    </row>
    <row r="18" spans="1:9" ht="12.75">
      <c r="A18" s="199" t="s">
        <v>23</v>
      </c>
      <c r="B18" s="115">
        <v>8284</v>
      </c>
      <c r="C18" s="115">
        <v>6435</v>
      </c>
      <c r="D18" s="115">
        <v>7447</v>
      </c>
      <c r="E18" s="115">
        <v>4380</v>
      </c>
      <c r="F18" s="115">
        <v>1497</v>
      </c>
      <c r="G18" s="115">
        <v>1862</v>
      </c>
      <c r="H18" s="115">
        <v>584</v>
      </c>
      <c r="I18" s="116">
        <v>193</v>
      </c>
    </row>
    <row r="19" spans="1:9" ht="12.75">
      <c r="A19" s="199" t="s">
        <v>24</v>
      </c>
      <c r="B19" s="115">
        <v>122415</v>
      </c>
      <c r="C19" s="115">
        <v>86673</v>
      </c>
      <c r="D19" s="115">
        <v>115499</v>
      </c>
      <c r="E19" s="115">
        <v>57953</v>
      </c>
      <c r="F19" s="115">
        <v>14583</v>
      </c>
      <c r="G19" s="115">
        <v>16492</v>
      </c>
      <c r="H19" s="115">
        <v>23842</v>
      </c>
      <c r="I19" s="116">
        <v>12228</v>
      </c>
    </row>
    <row r="20" spans="1:9" ht="12.75">
      <c r="A20" s="199" t="s">
        <v>25</v>
      </c>
      <c r="B20" s="115">
        <v>120180</v>
      </c>
      <c r="C20" s="115">
        <v>71020</v>
      </c>
      <c r="D20" s="115">
        <v>116126</v>
      </c>
      <c r="E20" s="115">
        <v>54085</v>
      </c>
      <c r="F20" s="115">
        <v>10936</v>
      </c>
      <c r="G20" s="115">
        <v>10301</v>
      </c>
      <c r="H20" s="115">
        <v>19260</v>
      </c>
      <c r="I20" s="116">
        <v>6634</v>
      </c>
    </row>
    <row r="21" spans="1:9" ht="12.75">
      <c r="A21" s="199" t="s">
        <v>26</v>
      </c>
      <c r="B21" s="115">
        <v>32698</v>
      </c>
      <c r="C21" s="115">
        <v>40610</v>
      </c>
      <c r="D21" s="115">
        <v>30300</v>
      </c>
      <c r="E21" s="115">
        <v>14346</v>
      </c>
      <c r="F21" s="115">
        <v>3598</v>
      </c>
      <c r="G21" s="115">
        <v>10758</v>
      </c>
      <c r="H21" s="115">
        <v>6590</v>
      </c>
      <c r="I21" s="116">
        <v>15506</v>
      </c>
    </row>
    <row r="22" spans="1:9" ht="12.75">
      <c r="A22" s="199" t="s">
        <v>27</v>
      </c>
      <c r="B22" s="115">
        <v>65230</v>
      </c>
      <c r="C22" s="115">
        <v>60340</v>
      </c>
      <c r="D22" s="115">
        <v>61465</v>
      </c>
      <c r="E22" s="115">
        <v>36171</v>
      </c>
      <c r="F22" s="115">
        <v>7627</v>
      </c>
      <c r="G22" s="115">
        <v>11194</v>
      </c>
      <c r="H22" s="115">
        <v>11516</v>
      </c>
      <c r="I22" s="116">
        <v>12975</v>
      </c>
    </row>
    <row r="23" spans="1:9" ht="12.75">
      <c r="A23" s="199" t="s">
        <v>28</v>
      </c>
      <c r="B23" s="115">
        <v>246104</v>
      </c>
      <c r="C23" s="115">
        <v>259754</v>
      </c>
      <c r="D23" s="115">
        <v>230872</v>
      </c>
      <c r="E23" s="115">
        <v>124392</v>
      </c>
      <c r="F23" s="115">
        <v>30629</v>
      </c>
      <c r="G23" s="115">
        <v>36714</v>
      </c>
      <c r="H23" s="115">
        <v>75941</v>
      </c>
      <c r="I23" s="116">
        <v>98648</v>
      </c>
    </row>
    <row r="24" spans="1:9" ht="12.75">
      <c r="A24" s="199" t="s">
        <v>29</v>
      </c>
      <c r="B24" s="115">
        <v>14173</v>
      </c>
      <c r="C24" s="115">
        <v>24284</v>
      </c>
      <c r="D24" s="115">
        <v>12792</v>
      </c>
      <c r="E24" s="115">
        <v>10802</v>
      </c>
      <c r="F24" s="115">
        <v>3448</v>
      </c>
      <c r="G24" s="115">
        <v>11333</v>
      </c>
      <c r="H24" s="115">
        <v>1355</v>
      </c>
      <c r="I24" s="116">
        <v>2149</v>
      </c>
    </row>
    <row r="25" spans="1:9" ht="12.75">
      <c r="A25" s="199"/>
      <c r="B25" s="115"/>
      <c r="C25" s="115"/>
      <c r="D25" s="115"/>
      <c r="E25" s="115"/>
      <c r="F25" s="115"/>
      <c r="G25" s="115"/>
      <c r="H25" s="115"/>
      <c r="I25" s="116"/>
    </row>
    <row r="26" spans="1:9" ht="13.5" thickBot="1">
      <c r="A26" s="263" t="s">
        <v>81</v>
      </c>
      <c r="B26" s="232">
        <v>989796</v>
      </c>
      <c r="C26" s="232">
        <v>888969</v>
      </c>
      <c r="D26" s="232">
        <v>924384</v>
      </c>
      <c r="E26" s="232">
        <v>563683</v>
      </c>
      <c r="F26" s="232">
        <v>122275</v>
      </c>
      <c r="G26" s="232">
        <v>157174</v>
      </c>
      <c r="H26" s="232">
        <v>167050</v>
      </c>
      <c r="I26" s="233">
        <v>168113</v>
      </c>
    </row>
    <row r="27" spans="1:9" s="17" customFormat="1" ht="12.75">
      <c r="A27" s="118" t="s">
        <v>146</v>
      </c>
      <c r="B27" s="118"/>
      <c r="C27" s="118"/>
      <c r="D27" s="118"/>
      <c r="E27" s="137"/>
      <c r="F27" s="118"/>
      <c r="G27" s="118"/>
      <c r="H27" s="118"/>
      <c r="I27" s="118"/>
    </row>
    <row r="28" spans="1:9" ht="12.75">
      <c r="A28" s="44" t="s">
        <v>99</v>
      </c>
      <c r="C28" s="47"/>
      <c r="D28" s="47"/>
      <c r="E28" s="47"/>
      <c r="G28" s="47"/>
      <c r="I28" s="47"/>
    </row>
    <row r="29" spans="1:7" ht="12.75">
      <c r="A29" s="44"/>
      <c r="C29" s="47"/>
      <c r="D29" s="47"/>
      <c r="E29" s="47"/>
      <c r="F29" s="47"/>
      <c r="G29" s="47"/>
    </row>
    <row r="30" spans="1:9" ht="12.75">
      <c r="A30" s="44"/>
      <c r="B30"/>
      <c r="C30"/>
      <c r="D30"/>
      <c r="E30"/>
      <c r="F30"/>
      <c r="G30"/>
      <c r="H30"/>
      <c r="I30"/>
    </row>
    <row r="31" spans="1:8" ht="12.75">
      <c r="A31" s="77"/>
      <c r="B31"/>
      <c r="C31"/>
      <c r="D31"/>
      <c r="E31"/>
      <c r="F31"/>
      <c r="G31"/>
      <c r="H31"/>
    </row>
    <row r="32" ht="12.75">
      <c r="A32" s="44"/>
    </row>
    <row r="33" ht="12.75">
      <c r="E33" s="78"/>
    </row>
    <row r="34" ht="12.75">
      <c r="E34" s="78"/>
    </row>
    <row r="35" ht="12.75">
      <c r="E35" s="78"/>
    </row>
    <row r="36" ht="12.75">
      <c r="E36" s="78"/>
    </row>
    <row r="37" ht="12.75">
      <c r="E37" s="78"/>
    </row>
    <row r="38" ht="12.75">
      <c r="E38" s="78"/>
    </row>
    <row r="39" ht="12.75">
      <c r="E39" s="78"/>
    </row>
    <row r="40" ht="12.75">
      <c r="E40" s="78"/>
    </row>
    <row r="41" ht="12.75">
      <c r="E41" s="78"/>
    </row>
    <row r="42" ht="12.75">
      <c r="E42" s="78"/>
    </row>
    <row r="43" ht="12.75">
      <c r="E43" s="78"/>
    </row>
    <row r="44" ht="12.75">
      <c r="E44" s="78"/>
    </row>
  </sheetData>
  <mergeCells count="11">
    <mergeCell ref="C6:C7"/>
    <mergeCell ref="D6:D7"/>
    <mergeCell ref="E6:E7"/>
    <mergeCell ref="A1:I1"/>
    <mergeCell ref="B5:C5"/>
    <mergeCell ref="D5:E5"/>
    <mergeCell ref="F6:G6"/>
    <mergeCell ref="H6:I6"/>
    <mergeCell ref="F5:I5"/>
    <mergeCell ref="A3:I3"/>
    <mergeCell ref="B6:B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6" transitionEvaluation="1">
    <pageSetUpPr fitToPage="1"/>
  </sheetPr>
  <dimension ref="A1:S35"/>
  <sheetViews>
    <sheetView showGridLines="0" view="pageBreakPreview" zoomScale="75" zoomScaleNormal="75" zoomScaleSheetLayoutView="75" workbookViewId="0" topLeftCell="A1">
      <selection activeCell="K27" sqref="K27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16.421875" style="3" customWidth="1"/>
    <col min="12" max="12" width="7.28125" style="3" customWidth="1"/>
    <col min="13" max="16384" width="19.140625" style="3" customWidth="1"/>
  </cols>
  <sheetData>
    <row r="1" spans="1:11" ht="18">
      <c r="A1" s="290" t="s">
        <v>61</v>
      </c>
      <c r="B1" s="290"/>
      <c r="C1" s="290"/>
      <c r="D1" s="290"/>
      <c r="E1" s="290"/>
      <c r="F1" s="290"/>
      <c r="G1" s="290"/>
      <c r="H1" s="290"/>
      <c r="I1" s="290"/>
      <c r="J1" s="290"/>
      <c r="K1" s="18"/>
    </row>
    <row r="2" spans="1:11" ht="13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18"/>
    </row>
    <row r="3" spans="1:10" ht="15">
      <c r="A3" s="354" t="s">
        <v>204</v>
      </c>
      <c r="B3" s="354"/>
      <c r="C3" s="354"/>
      <c r="D3" s="354"/>
      <c r="E3" s="354"/>
      <c r="F3" s="354"/>
      <c r="G3" s="354"/>
      <c r="H3" s="354"/>
      <c r="I3" s="354"/>
      <c r="J3" s="354"/>
    </row>
    <row r="4" spans="1:10" ht="13.5" thickBot="1">
      <c r="A4" s="180"/>
      <c r="B4" s="180"/>
      <c r="C4" s="180"/>
      <c r="D4" s="180"/>
      <c r="E4" s="180"/>
      <c r="F4" s="180"/>
      <c r="G4" s="180"/>
      <c r="H4" s="180"/>
      <c r="I4" s="180"/>
      <c r="J4" s="180"/>
    </row>
    <row r="5" spans="1:10" ht="12.75">
      <c r="A5" s="374" t="s">
        <v>9</v>
      </c>
      <c r="B5" s="352" t="s">
        <v>205</v>
      </c>
      <c r="C5" s="353"/>
      <c r="D5" s="353"/>
      <c r="E5" s="353"/>
      <c r="F5" s="353"/>
      <c r="G5" s="353"/>
      <c r="H5" s="353"/>
      <c r="I5" s="353"/>
      <c r="J5" s="353"/>
    </row>
    <row r="6" spans="1:10" ht="13.5" thickBot="1">
      <c r="A6" s="375"/>
      <c r="B6" s="205" t="s">
        <v>109</v>
      </c>
      <c r="C6" s="205" t="s">
        <v>110</v>
      </c>
      <c r="D6" s="205" t="s">
        <v>111</v>
      </c>
      <c r="E6" s="205" t="s">
        <v>112</v>
      </c>
      <c r="F6" s="205" t="s">
        <v>113</v>
      </c>
      <c r="G6" s="205" t="s">
        <v>114</v>
      </c>
      <c r="H6" s="205" t="s">
        <v>115</v>
      </c>
      <c r="I6" s="205" t="s">
        <v>116</v>
      </c>
      <c r="J6" s="206" t="s">
        <v>117</v>
      </c>
    </row>
    <row r="7" spans="1:10" ht="12.75">
      <c r="A7" s="181" t="s">
        <v>13</v>
      </c>
      <c r="B7" s="112">
        <v>4588</v>
      </c>
      <c r="C7" s="112">
        <v>13190</v>
      </c>
      <c r="D7" s="112">
        <v>11632</v>
      </c>
      <c r="E7" s="112">
        <v>7489</v>
      </c>
      <c r="F7" s="112">
        <v>6447</v>
      </c>
      <c r="G7" s="112">
        <v>2730</v>
      </c>
      <c r="H7" s="112">
        <v>1764</v>
      </c>
      <c r="I7" s="112">
        <v>702</v>
      </c>
      <c r="J7" s="113">
        <v>119</v>
      </c>
    </row>
    <row r="8" spans="1:10" ht="12.75">
      <c r="A8" s="182" t="s">
        <v>14</v>
      </c>
      <c r="B8" s="115">
        <v>754</v>
      </c>
      <c r="C8" s="115">
        <v>1647</v>
      </c>
      <c r="D8" s="115">
        <v>2581</v>
      </c>
      <c r="E8" s="115">
        <v>1986</v>
      </c>
      <c r="F8" s="115">
        <v>1595</v>
      </c>
      <c r="G8" s="115">
        <v>679</v>
      </c>
      <c r="H8" s="115">
        <v>542</v>
      </c>
      <c r="I8" s="115">
        <v>307</v>
      </c>
      <c r="J8" s="116">
        <v>128</v>
      </c>
    </row>
    <row r="9" spans="1:10" ht="12.75">
      <c r="A9" s="182" t="s">
        <v>15</v>
      </c>
      <c r="B9" s="115">
        <v>157</v>
      </c>
      <c r="C9" s="115">
        <v>284</v>
      </c>
      <c r="D9" s="115">
        <v>437</v>
      </c>
      <c r="E9" s="115">
        <v>425</v>
      </c>
      <c r="F9" s="115">
        <v>449</v>
      </c>
      <c r="G9" s="115">
        <v>243</v>
      </c>
      <c r="H9" s="115">
        <v>280</v>
      </c>
      <c r="I9" s="115">
        <v>229</v>
      </c>
      <c r="J9" s="116">
        <v>204</v>
      </c>
    </row>
    <row r="10" spans="1:10" ht="12.75">
      <c r="A10" s="182" t="s">
        <v>16</v>
      </c>
      <c r="B10" s="115">
        <v>500</v>
      </c>
      <c r="C10" s="115">
        <v>1994</v>
      </c>
      <c r="D10" s="115">
        <v>3358</v>
      </c>
      <c r="E10" s="115">
        <v>1708</v>
      </c>
      <c r="F10" s="115">
        <v>979</v>
      </c>
      <c r="G10" s="115">
        <v>361</v>
      </c>
      <c r="H10" s="115">
        <v>295</v>
      </c>
      <c r="I10" s="115">
        <v>241</v>
      </c>
      <c r="J10" s="116">
        <v>120</v>
      </c>
    </row>
    <row r="11" spans="1:10" ht="12.75">
      <c r="A11" s="182" t="s">
        <v>17</v>
      </c>
      <c r="B11" s="115">
        <v>73</v>
      </c>
      <c r="C11" s="115">
        <v>185</v>
      </c>
      <c r="D11" s="115">
        <v>340</v>
      </c>
      <c r="E11" s="115">
        <v>403</v>
      </c>
      <c r="F11" s="115">
        <v>404</v>
      </c>
      <c r="G11" s="115">
        <v>267</v>
      </c>
      <c r="H11" s="115">
        <v>307</v>
      </c>
      <c r="I11" s="115">
        <v>398</v>
      </c>
      <c r="J11" s="116">
        <v>506</v>
      </c>
    </row>
    <row r="12" spans="1:10" ht="12.75">
      <c r="A12" s="182" t="s">
        <v>18</v>
      </c>
      <c r="B12" s="115">
        <v>22</v>
      </c>
      <c r="C12" s="115">
        <v>73</v>
      </c>
      <c r="D12" s="115">
        <v>110</v>
      </c>
      <c r="E12" s="115">
        <v>86</v>
      </c>
      <c r="F12" s="115">
        <v>82</v>
      </c>
      <c r="G12" s="115">
        <v>46</v>
      </c>
      <c r="H12" s="115">
        <v>64</v>
      </c>
      <c r="I12" s="115">
        <v>52</v>
      </c>
      <c r="J12" s="116">
        <v>96</v>
      </c>
    </row>
    <row r="13" spans="1:10" ht="12.75">
      <c r="A13" s="182" t="s">
        <v>19</v>
      </c>
      <c r="B13" s="115">
        <v>89</v>
      </c>
      <c r="C13" s="115">
        <v>344</v>
      </c>
      <c r="D13" s="115">
        <v>684</v>
      </c>
      <c r="E13" s="115">
        <v>760</v>
      </c>
      <c r="F13" s="115">
        <v>929</v>
      </c>
      <c r="G13" s="115">
        <v>624</v>
      </c>
      <c r="H13" s="115">
        <v>786</v>
      </c>
      <c r="I13" s="115">
        <v>954</v>
      </c>
      <c r="J13" s="116">
        <v>1372</v>
      </c>
    </row>
    <row r="14" spans="1:10" ht="12.75">
      <c r="A14" s="182" t="s">
        <v>20</v>
      </c>
      <c r="B14" s="115">
        <v>280</v>
      </c>
      <c r="C14" s="115">
        <v>1022</v>
      </c>
      <c r="D14" s="115">
        <v>2462</v>
      </c>
      <c r="E14" s="115">
        <v>2603</v>
      </c>
      <c r="F14" s="115">
        <v>2762</v>
      </c>
      <c r="G14" s="115">
        <v>1557</v>
      </c>
      <c r="H14" s="115">
        <v>1541</v>
      </c>
      <c r="I14" s="115">
        <v>1303</v>
      </c>
      <c r="J14" s="116">
        <v>741</v>
      </c>
    </row>
    <row r="15" spans="1:10" ht="12.75">
      <c r="A15" s="182" t="s">
        <v>21</v>
      </c>
      <c r="B15" s="115">
        <v>227</v>
      </c>
      <c r="C15" s="115">
        <v>403</v>
      </c>
      <c r="D15" s="115">
        <v>797</v>
      </c>
      <c r="E15" s="115">
        <v>676</v>
      </c>
      <c r="F15" s="115">
        <v>563</v>
      </c>
      <c r="G15" s="115">
        <v>269</v>
      </c>
      <c r="H15" s="115">
        <v>308</v>
      </c>
      <c r="I15" s="115">
        <v>333</v>
      </c>
      <c r="J15" s="116">
        <v>221</v>
      </c>
    </row>
    <row r="16" spans="1:10" ht="12.75">
      <c r="A16" s="182" t="s">
        <v>22</v>
      </c>
      <c r="B16" s="115">
        <v>415</v>
      </c>
      <c r="C16" s="115">
        <v>2079</v>
      </c>
      <c r="D16" s="115">
        <v>2328</v>
      </c>
      <c r="E16" s="115">
        <v>1997</v>
      </c>
      <c r="F16" s="115">
        <v>2545</v>
      </c>
      <c r="G16" s="115">
        <v>2085</v>
      </c>
      <c r="H16" s="115">
        <v>3101</v>
      </c>
      <c r="I16" s="115">
        <v>4833</v>
      </c>
      <c r="J16" s="116">
        <v>6645</v>
      </c>
    </row>
    <row r="17" spans="1:10" ht="12.75">
      <c r="A17" s="182" t="s">
        <v>23</v>
      </c>
      <c r="B17" s="115">
        <v>29</v>
      </c>
      <c r="C17" s="115">
        <v>75</v>
      </c>
      <c r="D17" s="115">
        <v>153</v>
      </c>
      <c r="E17" s="115">
        <v>122</v>
      </c>
      <c r="F17" s="115">
        <v>154</v>
      </c>
      <c r="G17" s="115">
        <v>112</v>
      </c>
      <c r="H17" s="115">
        <v>146</v>
      </c>
      <c r="I17" s="115">
        <v>170</v>
      </c>
      <c r="J17" s="116">
        <v>245</v>
      </c>
    </row>
    <row r="18" spans="1:10" ht="12.75">
      <c r="A18" s="182" t="s">
        <v>24</v>
      </c>
      <c r="B18" s="115">
        <v>85</v>
      </c>
      <c r="C18" s="115">
        <v>1140</v>
      </c>
      <c r="D18" s="115">
        <v>1980</v>
      </c>
      <c r="E18" s="115">
        <v>1544</v>
      </c>
      <c r="F18" s="115">
        <v>1547</v>
      </c>
      <c r="G18" s="115">
        <v>895</v>
      </c>
      <c r="H18" s="115">
        <v>1226</v>
      </c>
      <c r="I18" s="115">
        <v>1564</v>
      </c>
      <c r="J18" s="116">
        <v>2615</v>
      </c>
    </row>
    <row r="19" spans="1:10" ht="12.75">
      <c r="A19" s="182" t="s">
        <v>25</v>
      </c>
      <c r="B19" s="115">
        <v>618</v>
      </c>
      <c r="C19" s="115">
        <v>1697</v>
      </c>
      <c r="D19" s="115">
        <v>2256</v>
      </c>
      <c r="E19" s="115">
        <v>1373</v>
      </c>
      <c r="F19" s="115">
        <v>891</v>
      </c>
      <c r="G19" s="115">
        <v>377</v>
      </c>
      <c r="H19" s="115">
        <v>300</v>
      </c>
      <c r="I19" s="115">
        <v>238</v>
      </c>
      <c r="J19" s="116">
        <v>218</v>
      </c>
    </row>
    <row r="20" spans="1:10" ht="12.75">
      <c r="A20" s="182" t="s">
        <v>26</v>
      </c>
      <c r="B20" s="115">
        <v>119</v>
      </c>
      <c r="C20" s="115">
        <v>161</v>
      </c>
      <c r="D20" s="115">
        <v>253</v>
      </c>
      <c r="E20" s="115">
        <v>233</v>
      </c>
      <c r="F20" s="115">
        <v>274</v>
      </c>
      <c r="G20" s="115">
        <v>151</v>
      </c>
      <c r="H20" s="115">
        <v>154</v>
      </c>
      <c r="I20" s="115">
        <v>157</v>
      </c>
      <c r="J20" s="116">
        <v>192</v>
      </c>
    </row>
    <row r="21" spans="1:10" ht="12.75">
      <c r="A21" s="182" t="s">
        <v>27</v>
      </c>
      <c r="B21" s="115">
        <v>405</v>
      </c>
      <c r="C21" s="115">
        <v>1313</v>
      </c>
      <c r="D21" s="115">
        <v>2353</v>
      </c>
      <c r="E21" s="115">
        <v>1794</v>
      </c>
      <c r="F21" s="115">
        <v>1549</v>
      </c>
      <c r="G21" s="115">
        <v>941</v>
      </c>
      <c r="H21" s="115">
        <v>1317</v>
      </c>
      <c r="I21" s="115">
        <v>1776</v>
      </c>
      <c r="J21" s="116">
        <v>3121</v>
      </c>
    </row>
    <row r="22" spans="1:10" ht="12.75">
      <c r="A22" s="182" t="s">
        <v>28</v>
      </c>
      <c r="B22" s="115">
        <v>774</v>
      </c>
      <c r="C22" s="115">
        <v>1323</v>
      </c>
      <c r="D22" s="115">
        <v>2439</v>
      </c>
      <c r="E22" s="115">
        <v>2234</v>
      </c>
      <c r="F22" s="115">
        <v>2227</v>
      </c>
      <c r="G22" s="115">
        <v>1296</v>
      </c>
      <c r="H22" s="115">
        <v>1631</v>
      </c>
      <c r="I22" s="115">
        <v>2014</v>
      </c>
      <c r="J22" s="116">
        <v>3128</v>
      </c>
    </row>
    <row r="23" spans="1:10" ht="12.75">
      <c r="A23" s="182" t="s">
        <v>29</v>
      </c>
      <c r="B23" s="115">
        <v>237</v>
      </c>
      <c r="C23" s="115">
        <v>267</v>
      </c>
      <c r="D23" s="115">
        <v>215</v>
      </c>
      <c r="E23" s="115">
        <v>92</v>
      </c>
      <c r="F23" s="115">
        <v>34</v>
      </c>
      <c r="G23" s="115">
        <v>15</v>
      </c>
      <c r="H23" s="115">
        <v>7</v>
      </c>
      <c r="I23" s="115">
        <v>4</v>
      </c>
      <c r="J23" s="116">
        <v>8</v>
      </c>
    </row>
    <row r="24" spans="1:10" ht="12.75">
      <c r="A24" s="182"/>
      <c r="B24" s="115"/>
      <c r="C24" s="115"/>
      <c r="D24" s="115"/>
      <c r="E24" s="115"/>
      <c r="F24" s="115"/>
      <c r="G24" s="115"/>
      <c r="H24" s="115"/>
      <c r="I24" s="115"/>
      <c r="J24" s="116"/>
    </row>
    <row r="25" spans="1:10" ht="13.5" thickBot="1">
      <c r="A25" s="247" t="s">
        <v>81</v>
      </c>
      <c r="B25" s="232">
        <v>9372</v>
      </c>
      <c r="C25" s="232">
        <v>27198</v>
      </c>
      <c r="D25" s="232">
        <v>34379</v>
      </c>
      <c r="E25" s="232">
        <v>25525</v>
      </c>
      <c r="F25" s="232">
        <v>23431</v>
      </c>
      <c r="G25" s="232">
        <v>12648</v>
      </c>
      <c r="H25" s="232">
        <v>13769</v>
      </c>
      <c r="I25" s="232">
        <v>15275</v>
      </c>
      <c r="J25" s="233">
        <v>19679</v>
      </c>
    </row>
    <row r="26" spans="1:10" s="17" customFormat="1" ht="12.75">
      <c r="A26" s="118" t="s">
        <v>146</v>
      </c>
      <c r="B26" s="118"/>
      <c r="C26" s="118"/>
      <c r="D26" s="118"/>
      <c r="E26" s="118"/>
      <c r="F26" s="118"/>
      <c r="G26" s="118"/>
      <c r="H26" s="118"/>
      <c r="I26" s="118"/>
      <c r="J26" s="118"/>
    </row>
    <row r="27" ht="12.75">
      <c r="A27" s="1" t="s">
        <v>134</v>
      </c>
    </row>
    <row r="28" spans="1:10" ht="12.75">
      <c r="A28" s="35" t="s">
        <v>103</v>
      </c>
      <c r="G28" s="45"/>
      <c r="H28" s="45"/>
      <c r="I28" s="45"/>
      <c r="J28" s="45"/>
    </row>
    <row r="29" spans="2:3" ht="12.75">
      <c r="B29" s="47"/>
      <c r="C29" s="47"/>
    </row>
    <row r="30" spans="1:14" ht="12.75">
      <c r="A30" s="47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2"/>
  <headerFooter alignWithMargins="0">
    <oddFooter>&amp;C&amp;A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7" transitionEvaluation="1"/>
  <dimension ref="A1:M34"/>
  <sheetViews>
    <sheetView showGridLines="0" view="pageBreakPreview" zoomScale="75" zoomScaleNormal="75" zoomScaleSheetLayoutView="75" workbookViewId="0" topLeftCell="A1">
      <selection activeCell="D25" sqref="D25"/>
    </sheetView>
  </sheetViews>
  <sheetFormatPr defaultColWidth="12.57421875" defaultRowHeight="12.75"/>
  <cols>
    <col min="1" max="1" width="26.00390625" style="3" customWidth="1"/>
    <col min="2" max="2" width="23.140625" style="3" customWidth="1"/>
    <col min="3" max="3" width="22.28125" style="3" customWidth="1"/>
    <col min="4" max="4" width="24.28125" style="3" customWidth="1"/>
    <col min="5" max="5" width="10.57421875" style="3" customWidth="1"/>
    <col min="6" max="6" width="7.28125" style="3" customWidth="1"/>
    <col min="7" max="16384" width="19.140625" style="3" customWidth="1"/>
  </cols>
  <sheetData>
    <row r="1" spans="1:5" ht="18">
      <c r="A1" s="290" t="s">
        <v>61</v>
      </c>
      <c r="B1" s="290"/>
      <c r="C1" s="290"/>
      <c r="D1" s="290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54" t="s">
        <v>206</v>
      </c>
      <c r="B3" s="354"/>
      <c r="C3" s="354"/>
      <c r="D3" s="354"/>
    </row>
    <row r="4" spans="1:4" ht="13.5" thickBot="1">
      <c r="A4" s="180"/>
      <c r="B4" s="180"/>
      <c r="C4" s="180"/>
      <c r="D4" s="180"/>
    </row>
    <row r="5" spans="1:4" ht="13.5" thickBot="1">
      <c r="A5" s="207" t="s">
        <v>9</v>
      </c>
      <c r="B5" s="208" t="s">
        <v>6</v>
      </c>
      <c r="C5" s="209" t="s">
        <v>118</v>
      </c>
      <c r="D5" s="210" t="s">
        <v>119</v>
      </c>
    </row>
    <row r="6" spans="1:4" ht="12.75">
      <c r="A6" s="181" t="s">
        <v>13</v>
      </c>
      <c r="B6" s="112">
        <v>202492</v>
      </c>
      <c r="C6" s="112">
        <v>1821</v>
      </c>
      <c r="D6" s="113">
        <v>200671</v>
      </c>
    </row>
    <row r="7" spans="1:4" ht="12.75">
      <c r="A7" s="182" t="s">
        <v>14</v>
      </c>
      <c r="B7" s="115">
        <v>114435</v>
      </c>
      <c r="C7" s="115">
        <v>1609</v>
      </c>
      <c r="D7" s="116">
        <v>112826</v>
      </c>
    </row>
    <row r="8" spans="1:4" ht="12.75">
      <c r="A8" s="182" t="s">
        <v>15</v>
      </c>
      <c r="B8" s="115">
        <v>104068</v>
      </c>
      <c r="C8" s="115">
        <v>137</v>
      </c>
      <c r="D8" s="116">
        <v>103931</v>
      </c>
    </row>
    <row r="9" spans="1:4" ht="12.75">
      <c r="A9" s="182" t="s">
        <v>16</v>
      </c>
      <c r="B9" s="115">
        <v>67078</v>
      </c>
      <c r="C9" s="115">
        <v>228</v>
      </c>
      <c r="D9" s="116">
        <v>66850</v>
      </c>
    </row>
    <row r="10" spans="1:4" ht="12.75">
      <c r="A10" s="182" t="s">
        <v>17</v>
      </c>
      <c r="B10" s="115">
        <v>214023</v>
      </c>
      <c r="C10" s="115">
        <v>35</v>
      </c>
      <c r="D10" s="116">
        <v>213988</v>
      </c>
    </row>
    <row r="11" spans="1:4" ht="12.75">
      <c r="A11" s="182" t="s">
        <v>18</v>
      </c>
      <c r="B11" s="115">
        <v>99951</v>
      </c>
      <c r="C11" s="115" t="s">
        <v>156</v>
      </c>
      <c r="D11" s="116">
        <v>99951</v>
      </c>
    </row>
    <row r="12" spans="1:4" ht="12.75">
      <c r="A12" s="182" t="s">
        <v>19</v>
      </c>
      <c r="B12" s="115">
        <v>358715</v>
      </c>
      <c r="C12" s="115">
        <v>294</v>
      </c>
      <c r="D12" s="116">
        <v>358421</v>
      </c>
    </row>
    <row r="13" spans="1:4" ht="12.75">
      <c r="A13" s="182" t="s">
        <v>20</v>
      </c>
      <c r="B13" s="115">
        <v>360511</v>
      </c>
      <c r="C13" s="115">
        <v>1674</v>
      </c>
      <c r="D13" s="116">
        <v>358837</v>
      </c>
    </row>
    <row r="14" spans="1:4" ht="12.75">
      <c r="A14" s="182" t="s">
        <v>21</v>
      </c>
      <c r="B14" s="115">
        <v>57508</v>
      </c>
      <c r="C14" s="115">
        <v>23</v>
      </c>
      <c r="D14" s="116">
        <v>57485</v>
      </c>
    </row>
    <row r="15" spans="1:4" ht="12.75">
      <c r="A15" s="182" t="s">
        <v>22</v>
      </c>
      <c r="B15" s="115">
        <v>924347</v>
      </c>
      <c r="C15" s="115">
        <v>2347</v>
      </c>
      <c r="D15" s="116">
        <v>922000</v>
      </c>
    </row>
    <row r="16" spans="1:4" ht="12.75">
      <c r="A16" s="182" t="s">
        <v>23</v>
      </c>
      <c r="B16" s="115">
        <v>53791</v>
      </c>
      <c r="C16" s="115">
        <v>1159</v>
      </c>
      <c r="D16" s="116">
        <v>52632</v>
      </c>
    </row>
    <row r="17" spans="1:4" ht="12.75">
      <c r="A17" s="182" t="s">
        <v>24</v>
      </c>
      <c r="B17" s="115">
        <v>569498</v>
      </c>
      <c r="C17" s="115">
        <v>1466</v>
      </c>
      <c r="D17" s="116">
        <v>568032</v>
      </c>
    </row>
    <row r="18" spans="1:4" ht="12.75">
      <c r="A18" s="182" t="s">
        <v>25</v>
      </c>
      <c r="B18" s="115">
        <v>139696</v>
      </c>
      <c r="C18" s="115">
        <v>577</v>
      </c>
      <c r="D18" s="116">
        <v>139119</v>
      </c>
    </row>
    <row r="19" spans="1:4" ht="12.75">
      <c r="A19" s="182" t="s">
        <v>26</v>
      </c>
      <c r="B19" s="115">
        <v>70889</v>
      </c>
      <c r="C19" s="115">
        <v>2694</v>
      </c>
      <c r="D19" s="116">
        <v>68195</v>
      </c>
    </row>
    <row r="20" spans="1:4" ht="12.75">
      <c r="A20" s="182" t="s">
        <v>27</v>
      </c>
      <c r="B20" s="115">
        <v>453556</v>
      </c>
      <c r="C20" s="115">
        <v>11976</v>
      </c>
      <c r="D20" s="116">
        <v>441580</v>
      </c>
    </row>
    <row r="21" spans="1:4" ht="12.75">
      <c r="A21" s="182" t="s">
        <v>28</v>
      </c>
      <c r="B21" s="115">
        <v>849207</v>
      </c>
      <c r="C21" s="115">
        <v>28436</v>
      </c>
      <c r="D21" s="116">
        <v>820771</v>
      </c>
    </row>
    <row r="22" spans="1:4" ht="12.75">
      <c r="A22" s="182" t="s">
        <v>29</v>
      </c>
      <c r="B22" s="115">
        <v>3641</v>
      </c>
      <c r="C22" s="115">
        <v>44</v>
      </c>
      <c r="D22" s="116">
        <v>3597</v>
      </c>
    </row>
    <row r="23" spans="1:4" ht="12.75">
      <c r="A23" s="182"/>
      <c r="B23" s="115"/>
      <c r="C23" s="115"/>
      <c r="D23" s="116"/>
    </row>
    <row r="24" spans="1:4" ht="13.5" thickBot="1">
      <c r="A24" s="247" t="s">
        <v>81</v>
      </c>
      <c r="B24" s="232">
        <v>4643408</v>
      </c>
      <c r="C24" s="232">
        <v>54519</v>
      </c>
      <c r="D24" s="233">
        <v>4588886</v>
      </c>
    </row>
    <row r="25" spans="1:4" s="17" customFormat="1" ht="12.75">
      <c r="A25" s="118" t="s">
        <v>146</v>
      </c>
      <c r="B25" s="118"/>
      <c r="C25" s="118"/>
      <c r="D25" s="118"/>
    </row>
    <row r="26" ht="12.75">
      <c r="A26" s="17" t="s">
        <v>102</v>
      </c>
    </row>
    <row r="28" ht="12.75">
      <c r="B28" s="47"/>
    </row>
    <row r="29" spans="1:8" ht="12.75">
      <c r="A29" s="47"/>
      <c r="B29" s="48"/>
      <c r="C29" s="47"/>
      <c r="D29" s="47"/>
      <c r="E29" s="47"/>
      <c r="F29" s="47"/>
      <c r="G29" s="47"/>
      <c r="H29" s="47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2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S35"/>
  <sheetViews>
    <sheetView showGridLines="0" view="pageBreakPreview" zoomScale="75" zoomScaleNormal="75" zoomScaleSheetLayoutView="75" workbookViewId="0" topLeftCell="A1">
      <selection activeCell="A1" sqref="A1:J1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16.421875" style="3" customWidth="1"/>
    <col min="12" max="12" width="7.28125" style="3" customWidth="1"/>
    <col min="13" max="16384" width="19.140625" style="3" customWidth="1"/>
  </cols>
  <sheetData>
    <row r="1" spans="1:11" ht="18">
      <c r="A1" s="290" t="s">
        <v>61</v>
      </c>
      <c r="B1" s="290"/>
      <c r="C1" s="290"/>
      <c r="D1" s="290"/>
      <c r="E1" s="290"/>
      <c r="F1" s="290"/>
      <c r="G1" s="290"/>
      <c r="H1" s="290"/>
      <c r="I1" s="290"/>
      <c r="J1" s="290"/>
      <c r="K1" s="18"/>
    </row>
    <row r="2" spans="1:11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18"/>
    </row>
    <row r="3" spans="1:10" ht="15">
      <c r="A3" s="354" t="s">
        <v>207</v>
      </c>
      <c r="B3" s="354"/>
      <c r="C3" s="354"/>
      <c r="D3" s="354"/>
      <c r="E3" s="354"/>
      <c r="F3" s="354"/>
      <c r="G3" s="354"/>
      <c r="H3" s="354"/>
      <c r="I3" s="354"/>
      <c r="J3" s="354"/>
    </row>
    <row r="4" spans="1:10" ht="13.5" thickBot="1">
      <c r="A4" s="180"/>
      <c r="B4" s="180"/>
      <c r="C4" s="180"/>
      <c r="D4" s="180"/>
      <c r="E4" s="180"/>
      <c r="F4" s="180"/>
      <c r="G4" s="180"/>
      <c r="H4" s="180"/>
      <c r="I4" s="180"/>
      <c r="J4" s="180"/>
    </row>
    <row r="5" spans="1:10" ht="12.75">
      <c r="A5" s="376" t="s">
        <v>9</v>
      </c>
      <c r="B5" s="352" t="s">
        <v>205</v>
      </c>
      <c r="C5" s="353"/>
      <c r="D5" s="353"/>
      <c r="E5" s="353"/>
      <c r="F5" s="353"/>
      <c r="G5" s="353"/>
      <c r="H5" s="353"/>
      <c r="I5" s="353"/>
      <c r="J5" s="353"/>
    </row>
    <row r="6" spans="1:10" ht="13.5" thickBot="1">
      <c r="A6" s="377"/>
      <c r="B6" s="205" t="s">
        <v>109</v>
      </c>
      <c r="C6" s="205" t="s">
        <v>110</v>
      </c>
      <c r="D6" s="205" t="s">
        <v>111</v>
      </c>
      <c r="E6" s="205" t="s">
        <v>112</v>
      </c>
      <c r="F6" s="205" t="s">
        <v>113</v>
      </c>
      <c r="G6" s="205" t="s">
        <v>114</v>
      </c>
      <c r="H6" s="205" t="s">
        <v>115</v>
      </c>
      <c r="I6" s="205" t="s">
        <v>116</v>
      </c>
      <c r="J6" s="206" t="s">
        <v>117</v>
      </c>
    </row>
    <row r="7" spans="1:10" ht="12.75">
      <c r="A7" s="181" t="s">
        <v>13</v>
      </c>
      <c r="B7" s="112">
        <v>10291</v>
      </c>
      <c r="C7" s="112">
        <v>31527</v>
      </c>
      <c r="D7" s="112">
        <v>38117</v>
      </c>
      <c r="E7" s="112">
        <v>37500</v>
      </c>
      <c r="F7" s="112">
        <v>32840</v>
      </c>
      <c r="G7" s="112">
        <v>16518</v>
      </c>
      <c r="H7" s="112">
        <v>12694</v>
      </c>
      <c r="I7" s="112">
        <v>13680</v>
      </c>
      <c r="J7" s="113">
        <v>9327</v>
      </c>
    </row>
    <row r="8" spans="1:10" ht="12.75">
      <c r="A8" s="182" t="s">
        <v>14</v>
      </c>
      <c r="B8" s="115">
        <v>3032</v>
      </c>
      <c r="C8" s="115">
        <v>9585</v>
      </c>
      <c r="D8" s="115">
        <v>7790</v>
      </c>
      <c r="E8" s="115">
        <v>7062</v>
      </c>
      <c r="F8" s="115">
        <v>7949</v>
      </c>
      <c r="G8" s="115">
        <v>5643</v>
      </c>
      <c r="H8" s="115">
        <v>5362</v>
      </c>
      <c r="I8" s="115">
        <v>5658</v>
      </c>
      <c r="J8" s="116">
        <v>62354</v>
      </c>
    </row>
    <row r="9" spans="1:10" ht="12.75">
      <c r="A9" s="182" t="s">
        <v>15</v>
      </c>
      <c r="B9" s="115">
        <v>235</v>
      </c>
      <c r="C9" s="115">
        <v>3239</v>
      </c>
      <c r="D9" s="115">
        <v>2370</v>
      </c>
      <c r="E9" s="115">
        <v>2466</v>
      </c>
      <c r="F9" s="115">
        <v>5205</v>
      </c>
      <c r="G9" s="115">
        <v>2953</v>
      </c>
      <c r="H9" s="115">
        <v>6270</v>
      </c>
      <c r="I9" s="115">
        <v>11168</v>
      </c>
      <c r="J9" s="116">
        <v>70162</v>
      </c>
    </row>
    <row r="10" spans="1:10" ht="12.75">
      <c r="A10" s="182" t="s">
        <v>16</v>
      </c>
      <c r="B10" s="115">
        <v>2058</v>
      </c>
      <c r="C10" s="115">
        <v>9167</v>
      </c>
      <c r="D10" s="115">
        <v>18052</v>
      </c>
      <c r="E10" s="115">
        <v>11496</v>
      </c>
      <c r="F10" s="115">
        <v>8239</v>
      </c>
      <c r="G10" s="115">
        <v>3370</v>
      </c>
      <c r="H10" s="115">
        <v>3441</v>
      </c>
      <c r="I10" s="115">
        <v>4413</v>
      </c>
      <c r="J10" s="116">
        <v>6842</v>
      </c>
    </row>
    <row r="11" spans="1:10" ht="12.75">
      <c r="A11" s="182" t="s">
        <v>17</v>
      </c>
      <c r="B11" s="115">
        <v>314</v>
      </c>
      <c r="C11" s="115">
        <v>2751</v>
      </c>
      <c r="D11" s="115">
        <v>4507</v>
      </c>
      <c r="E11" s="115">
        <v>10762</v>
      </c>
      <c r="F11" s="115">
        <v>9218</v>
      </c>
      <c r="G11" s="115">
        <v>7652</v>
      </c>
      <c r="H11" s="115">
        <v>8167</v>
      </c>
      <c r="I11" s="115">
        <v>27199</v>
      </c>
      <c r="J11" s="116">
        <v>143454</v>
      </c>
    </row>
    <row r="12" spans="1:10" ht="12.75">
      <c r="A12" s="182" t="s">
        <v>18</v>
      </c>
      <c r="B12" s="115">
        <v>102</v>
      </c>
      <c r="C12" s="115">
        <v>1230</v>
      </c>
      <c r="D12" s="115">
        <v>2987</v>
      </c>
      <c r="E12" s="115">
        <v>1417</v>
      </c>
      <c r="F12" s="115">
        <v>4825</v>
      </c>
      <c r="G12" s="115">
        <v>500</v>
      </c>
      <c r="H12" s="115">
        <v>9197</v>
      </c>
      <c r="I12" s="115">
        <v>10641</v>
      </c>
      <c r="J12" s="116">
        <v>69052</v>
      </c>
    </row>
    <row r="13" spans="1:10" ht="12.75">
      <c r="A13" s="182" t="s">
        <v>19</v>
      </c>
      <c r="B13" s="115">
        <v>784</v>
      </c>
      <c r="C13" s="115">
        <v>1471</v>
      </c>
      <c r="D13" s="115">
        <v>8711</v>
      </c>
      <c r="E13" s="115">
        <v>6031</v>
      </c>
      <c r="F13" s="115">
        <v>15634</v>
      </c>
      <c r="G13" s="115">
        <v>8492</v>
      </c>
      <c r="H13" s="115">
        <v>18338</v>
      </c>
      <c r="I13" s="115">
        <v>31188</v>
      </c>
      <c r="J13" s="116">
        <v>268067</v>
      </c>
    </row>
    <row r="14" spans="1:10" ht="12.75">
      <c r="A14" s="182" t="s">
        <v>20</v>
      </c>
      <c r="B14" s="115">
        <v>4563</v>
      </c>
      <c r="C14" s="115">
        <v>7578</v>
      </c>
      <c r="D14" s="115">
        <v>19531</v>
      </c>
      <c r="E14" s="115">
        <v>24822</v>
      </c>
      <c r="F14" s="115">
        <v>38869</v>
      </c>
      <c r="G14" s="115">
        <v>32073</v>
      </c>
      <c r="H14" s="115">
        <v>45333</v>
      </c>
      <c r="I14" s="115">
        <v>65639</v>
      </c>
      <c r="J14" s="116">
        <v>122103</v>
      </c>
    </row>
    <row r="15" spans="1:10" ht="12.75">
      <c r="A15" s="182" t="s">
        <v>21</v>
      </c>
      <c r="B15" s="115">
        <v>1101</v>
      </c>
      <c r="C15" s="115">
        <v>1171</v>
      </c>
      <c r="D15" s="115">
        <v>3935</v>
      </c>
      <c r="E15" s="115">
        <v>4338</v>
      </c>
      <c r="F15" s="115">
        <v>5110</v>
      </c>
      <c r="G15" s="115">
        <v>3499</v>
      </c>
      <c r="H15" s="115">
        <v>9516</v>
      </c>
      <c r="I15" s="115">
        <v>12080</v>
      </c>
      <c r="J15" s="116">
        <v>16757</v>
      </c>
    </row>
    <row r="16" spans="1:10" ht="12.75">
      <c r="A16" s="182" t="s">
        <v>22</v>
      </c>
      <c r="B16" s="115">
        <v>2981</v>
      </c>
      <c r="C16" s="115">
        <v>65658</v>
      </c>
      <c r="D16" s="115">
        <v>21342</v>
      </c>
      <c r="E16" s="115">
        <v>15814</v>
      </c>
      <c r="F16" s="115">
        <v>41323</v>
      </c>
      <c r="G16" s="115">
        <v>26679</v>
      </c>
      <c r="H16" s="115">
        <v>50076</v>
      </c>
      <c r="I16" s="115">
        <v>104980</v>
      </c>
      <c r="J16" s="116">
        <v>595493</v>
      </c>
    </row>
    <row r="17" spans="1:10" ht="12.75">
      <c r="A17" s="182" t="s">
        <v>23</v>
      </c>
      <c r="B17" s="115">
        <v>1190</v>
      </c>
      <c r="C17" s="115">
        <v>538</v>
      </c>
      <c r="D17" s="115">
        <v>495</v>
      </c>
      <c r="E17" s="115">
        <v>749</v>
      </c>
      <c r="F17" s="115">
        <v>1922</v>
      </c>
      <c r="G17" s="115">
        <v>2356</v>
      </c>
      <c r="H17" s="115">
        <v>4731</v>
      </c>
      <c r="I17" s="115">
        <v>5837</v>
      </c>
      <c r="J17" s="116">
        <v>35973</v>
      </c>
    </row>
    <row r="18" spans="1:10" ht="12.75">
      <c r="A18" s="182" t="s">
        <v>24</v>
      </c>
      <c r="B18" s="115">
        <v>2373</v>
      </c>
      <c r="C18" s="115">
        <v>5539</v>
      </c>
      <c r="D18" s="115">
        <v>14834</v>
      </c>
      <c r="E18" s="115">
        <v>15559</v>
      </c>
      <c r="F18" s="115">
        <v>22251</v>
      </c>
      <c r="G18" s="115">
        <v>21889</v>
      </c>
      <c r="H18" s="115">
        <v>35061</v>
      </c>
      <c r="I18" s="115">
        <v>83770</v>
      </c>
      <c r="J18" s="116">
        <v>368220</v>
      </c>
    </row>
    <row r="19" spans="1:10" ht="12.75">
      <c r="A19" s="182" t="s">
        <v>25</v>
      </c>
      <c r="B19" s="115">
        <v>2199</v>
      </c>
      <c r="C19" s="115">
        <v>16715</v>
      </c>
      <c r="D19" s="115">
        <v>11512</v>
      </c>
      <c r="E19" s="115">
        <v>6770</v>
      </c>
      <c r="F19" s="115">
        <v>13604</v>
      </c>
      <c r="G19" s="115">
        <v>7921</v>
      </c>
      <c r="H19" s="115">
        <v>7975</v>
      </c>
      <c r="I19" s="115">
        <v>12813</v>
      </c>
      <c r="J19" s="116">
        <v>60187</v>
      </c>
    </row>
    <row r="20" spans="1:10" ht="12.75">
      <c r="A20" s="182" t="s">
        <v>26</v>
      </c>
      <c r="B20" s="115">
        <v>3146</v>
      </c>
      <c r="C20" s="115">
        <v>1000</v>
      </c>
      <c r="D20" s="115">
        <v>2101</v>
      </c>
      <c r="E20" s="115">
        <v>2102</v>
      </c>
      <c r="F20" s="115">
        <v>4551</v>
      </c>
      <c r="G20" s="115">
        <v>4080</v>
      </c>
      <c r="H20" s="115">
        <v>5259</v>
      </c>
      <c r="I20" s="115">
        <v>21516</v>
      </c>
      <c r="J20" s="116">
        <v>27135</v>
      </c>
    </row>
    <row r="21" spans="1:10" ht="12.75">
      <c r="A21" s="182" t="s">
        <v>27</v>
      </c>
      <c r="B21" s="115">
        <v>12820</v>
      </c>
      <c r="C21" s="115">
        <v>5795</v>
      </c>
      <c r="D21" s="115">
        <v>9217</v>
      </c>
      <c r="E21" s="115">
        <v>12164</v>
      </c>
      <c r="F21" s="115">
        <v>19697</v>
      </c>
      <c r="G21" s="115">
        <v>20470</v>
      </c>
      <c r="H21" s="115">
        <v>41717</v>
      </c>
      <c r="I21" s="115">
        <v>81289</v>
      </c>
      <c r="J21" s="116">
        <v>250387</v>
      </c>
    </row>
    <row r="22" spans="1:10" ht="12.75">
      <c r="A22" s="182" t="s">
        <v>28</v>
      </c>
      <c r="B22" s="115">
        <v>32861</v>
      </c>
      <c r="C22" s="115">
        <v>10341</v>
      </c>
      <c r="D22" s="115">
        <v>13855</v>
      </c>
      <c r="E22" s="115">
        <v>19391</v>
      </c>
      <c r="F22" s="115">
        <v>26721</v>
      </c>
      <c r="G22" s="115">
        <v>27531</v>
      </c>
      <c r="H22" s="115">
        <v>47297</v>
      </c>
      <c r="I22" s="115">
        <v>98481</v>
      </c>
      <c r="J22" s="116">
        <v>572730</v>
      </c>
    </row>
    <row r="23" spans="1:10" ht="12.75">
      <c r="A23" s="182" t="s">
        <v>29</v>
      </c>
      <c r="B23" s="115">
        <v>304</v>
      </c>
      <c r="C23" s="115">
        <v>296</v>
      </c>
      <c r="D23" s="115">
        <v>360</v>
      </c>
      <c r="E23" s="115">
        <v>256</v>
      </c>
      <c r="F23" s="115">
        <v>186</v>
      </c>
      <c r="G23" s="115">
        <v>252</v>
      </c>
      <c r="H23" s="115">
        <v>158</v>
      </c>
      <c r="I23" s="115">
        <v>45</v>
      </c>
      <c r="J23" s="116">
        <v>1783</v>
      </c>
    </row>
    <row r="24" spans="1:10" ht="12.75">
      <c r="A24" s="182"/>
      <c r="B24" s="115"/>
      <c r="C24" s="115"/>
      <c r="D24" s="115"/>
      <c r="E24" s="115"/>
      <c r="F24" s="115"/>
      <c r="G24" s="115"/>
      <c r="H24" s="115"/>
      <c r="I24" s="115"/>
      <c r="J24" s="116"/>
    </row>
    <row r="25" spans="1:10" ht="13.5" thickBot="1">
      <c r="A25" s="247" t="s">
        <v>81</v>
      </c>
      <c r="B25" s="232">
        <v>80355</v>
      </c>
      <c r="C25" s="232">
        <v>173602</v>
      </c>
      <c r="D25" s="232">
        <v>179720</v>
      </c>
      <c r="E25" s="232">
        <v>178696</v>
      </c>
      <c r="F25" s="232">
        <v>258144</v>
      </c>
      <c r="G25" s="232">
        <v>191877</v>
      </c>
      <c r="H25" s="232">
        <v>310592</v>
      </c>
      <c r="I25" s="232">
        <v>590396</v>
      </c>
      <c r="J25" s="233">
        <v>2680027</v>
      </c>
    </row>
    <row r="26" spans="1:10" s="17" customFormat="1" ht="12.75">
      <c r="A26" s="118" t="s">
        <v>146</v>
      </c>
      <c r="B26" s="118"/>
      <c r="C26" s="118"/>
      <c r="D26" s="118"/>
      <c r="E26" s="118"/>
      <c r="F26" s="118"/>
      <c r="G26" s="118"/>
      <c r="H26" s="118"/>
      <c r="I26" s="118"/>
      <c r="J26" s="118"/>
    </row>
    <row r="27" ht="12.75">
      <c r="A27" s="1" t="s">
        <v>134</v>
      </c>
    </row>
    <row r="28" spans="1:10" ht="12.75">
      <c r="A28" s="35" t="s">
        <v>103</v>
      </c>
      <c r="G28" s="45"/>
      <c r="H28" s="45"/>
      <c r="I28" s="45"/>
      <c r="J28" s="45"/>
    </row>
    <row r="29" spans="2:3" ht="12.75">
      <c r="B29" s="47"/>
      <c r="C29" s="47"/>
    </row>
    <row r="30" spans="1:14" ht="12.75">
      <c r="A30" s="47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8" transitionEvaluation="1"/>
  <dimension ref="A1:G38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1.140625" style="17" bestFit="1" customWidth="1"/>
    <col min="2" max="2" width="26.7109375" style="17" customWidth="1"/>
    <col min="3" max="3" width="25.00390625" style="17" customWidth="1"/>
    <col min="4" max="4" width="22.7109375" style="17" customWidth="1"/>
    <col min="5" max="5" width="9.8515625" style="17" customWidth="1"/>
    <col min="6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127</v>
      </c>
      <c r="B3" s="378"/>
      <c r="C3" s="378"/>
      <c r="D3" s="378"/>
    </row>
    <row r="4" spans="1:4" ht="15">
      <c r="A4" s="378" t="s">
        <v>233</v>
      </c>
      <c r="B4" s="378"/>
      <c r="C4" s="378"/>
      <c r="D4" s="378"/>
    </row>
    <row r="5" spans="1:4" ht="13.5" thickBot="1">
      <c r="A5" s="110"/>
      <c r="B5" s="110"/>
      <c r="C5" s="110"/>
      <c r="D5" s="110"/>
    </row>
    <row r="6" spans="1:4" ht="18.75" customHeight="1">
      <c r="A6" s="119"/>
      <c r="B6" s="120" t="s">
        <v>75</v>
      </c>
      <c r="C6" s="386" t="s">
        <v>225</v>
      </c>
      <c r="D6" s="387"/>
    </row>
    <row r="7" spans="1:4" ht="12.75">
      <c r="A7" s="211" t="s">
        <v>9</v>
      </c>
      <c r="B7" s="123" t="s">
        <v>10</v>
      </c>
      <c r="C7" s="384" t="s">
        <v>83</v>
      </c>
      <c r="D7" s="388" t="s">
        <v>84</v>
      </c>
    </row>
    <row r="8" spans="1:4" ht="13.5" thickBot="1">
      <c r="A8" s="125"/>
      <c r="B8" s="126" t="s">
        <v>48</v>
      </c>
      <c r="C8" s="385" t="s">
        <v>44</v>
      </c>
      <c r="D8" s="389" t="s">
        <v>44</v>
      </c>
    </row>
    <row r="9" spans="1:5" ht="12.75">
      <c r="A9" s="381" t="s">
        <v>208</v>
      </c>
      <c r="B9" s="112">
        <f aca="true" t="shared" si="0" ref="B9:B25">SUM(C9:D9)</f>
        <v>127</v>
      </c>
      <c r="C9" s="112">
        <v>125</v>
      </c>
      <c r="D9" s="113">
        <v>2</v>
      </c>
      <c r="E9" s="19"/>
    </row>
    <row r="10" spans="1:4" ht="12.75">
      <c r="A10" s="382" t="s">
        <v>209</v>
      </c>
      <c r="B10" s="115">
        <f t="shared" si="0"/>
        <v>187</v>
      </c>
      <c r="C10" s="115">
        <v>182</v>
      </c>
      <c r="D10" s="116">
        <v>5</v>
      </c>
    </row>
    <row r="11" spans="1:4" ht="12.75">
      <c r="A11" s="382" t="s">
        <v>210</v>
      </c>
      <c r="B11" s="115">
        <f t="shared" si="0"/>
        <v>67</v>
      </c>
      <c r="C11" s="115">
        <v>64</v>
      </c>
      <c r="D11" s="116">
        <v>3</v>
      </c>
    </row>
    <row r="12" spans="1:4" ht="12.75">
      <c r="A12" s="382" t="s">
        <v>211</v>
      </c>
      <c r="B12" s="115">
        <f t="shared" si="0"/>
        <v>241</v>
      </c>
      <c r="C12" s="115">
        <v>240</v>
      </c>
      <c r="D12" s="116">
        <v>1</v>
      </c>
    </row>
    <row r="13" spans="1:5" ht="12.75">
      <c r="A13" s="382" t="s">
        <v>212</v>
      </c>
      <c r="B13" s="115">
        <f t="shared" si="0"/>
        <v>123</v>
      </c>
      <c r="C13" s="115">
        <v>122</v>
      </c>
      <c r="D13" s="116">
        <v>1</v>
      </c>
      <c r="E13" s="39"/>
    </row>
    <row r="14" spans="1:5" ht="12.75">
      <c r="A14" s="382" t="s">
        <v>213</v>
      </c>
      <c r="B14" s="115">
        <f t="shared" si="0"/>
        <v>18</v>
      </c>
      <c r="C14" s="115">
        <v>16</v>
      </c>
      <c r="D14" s="116">
        <v>2</v>
      </c>
      <c r="E14" s="39"/>
    </row>
    <row r="15" spans="1:5" ht="12.75">
      <c r="A15" s="382" t="s">
        <v>214</v>
      </c>
      <c r="B15" s="115">
        <f t="shared" si="0"/>
        <v>216</v>
      </c>
      <c r="C15" s="115">
        <v>213</v>
      </c>
      <c r="D15" s="116">
        <v>3</v>
      </c>
      <c r="E15" s="39"/>
    </row>
    <row r="16" spans="1:5" ht="12.75">
      <c r="A16" s="382" t="s">
        <v>215</v>
      </c>
      <c r="B16" s="115">
        <f t="shared" si="0"/>
        <v>679</v>
      </c>
      <c r="C16" s="115">
        <v>661</v>
      </c>
      <c r="D16" s="116">
        <v>18</v>
      </c>
      <c r="E16" s="39"/>
    </row>
    <row r="17" spans="1:5" ht="12.75">
      <c r="A17" s="382" t="s">
        <v>216</v>
      </c>
      <c r="B17" s="115">
        <f t="shared" si="0"/>
        <v>264</v>
      </c>
      <c r="C17" s="115">
        <v>263</v>
      </c>
      <c r="D17" s="116">
        <v>1</v>
      </c>
      <c r="E17" s="39"/>
    </row>
    <row r="18" spans="1:5" ht="12.75">
      <c r="A18" s="382" t="s">
        <v>217</v>
      </c>
      <c r="B18" s="115">
        <f t="shared" si="0"/>
        <v>277</v>
      </c>
      <c r="C18" s="115">
        <v>273</v>
      </c>
      <c r="D18" s="116">
        <v>4</v>
      </c>
      <c r="E18" s="39"/>
    </row>
    <row r="19" spans="1:5" ht="12.75">
      <c r="A19" s="382" t="s">
        <v>218</v>
      </c>
      <c r="B19" s="115">
        <f t="shared" si="0"/>
        <v>42</v>
      </c>
      <c r="C19" s="115">
        <v>38</v>
      </c>
      <c r="D19" s="116">
        <v>4</v>
      </c>
      <c r="E19" s="39"/>
    </row>
    <row r="20" spans="1:5" ht="12.75">
      <c r="A20" s="382" t="s">
        <v>219</v>
      </c>
      <c r="B20" s="115">
        <f t="shared" si="0"/>
        <v>303</v>
      </c>
      <c r="C20" s="115">
        <v>299</v>
      </c>
      <c r="D20" s="116">
        <v>4</v>
      </c>
      <c r="E20" s="39"/>
    </row>
    <row r="21" spans="1:5" ht="12.75">
      <c r="A21" s="382" t="s">
        <v>220</v>
      </c>
      <c r="B21" s="115">
        <f t="shared" si="0"/>
        <v>151</v>
      </c>
      <c r="C21" s="115">
        <v>149</v>
      </c>
      <c r="D21" s="116">
        <v>2</v>
      </c>
      <c r="E21" s="39"/>
    </row>
    <row r="22" spans="1:5" ht="12.75">
      <c r="A22" s="382" t="s">
        <v>221</v>
      </c>
      <c r="B22" s="115">
        <f t="shared" si="0"/>
        <v>80</v>
      </c>
      <c r="C22" s="115">
        <v>78</v>
      </c>
      <c r="D22" s="116">
        <v>2</v>
      </c>
      <c r="E22" s="39"/>
    </row>
    <row r="23" spans="1:5" ht="12.75">
      <c r="A23" s="382" t="s">
        <v>222</v>
      </c>
      <c r="B23" s="115">
        <f t="shared" si="0"/>
        <v>133</v>
      </c>
      <c r="C23" s="115">
        <v>127</v>
      </c>
      <c r="D23" s="116">
        <v>6</v>
      </c>
      <c r="E23" s="39"/>
    </row>
    <row r="24" spans="1:5" ht="12.75">
      <c r="A24" s="382" t="s">
        <v>223</v>
      </c>
      <c r="B24" s="115">
        <f>SUM(C24:D24)</f>
        <v>591</v>
      </c>
      <c r="C24" s="115">
        <v>569</v>
      </c>
      <c r="D24" s="116">
        <v>22</v>
      </c>
      <c r="E24" s="39"/>
    </row>
    <row r="25" spans="1:5" ht="12.75">
      <c r="A25" s="382" t="s">
        <v>224</v>
      </c>
      <c r="B25" s="115">
        <f t="shared" si="0"/>
        <v>121</v>
      </c>
      <c r="C25" s="115">
        <v>115</v>
      </c>
      <c r="D25" s="116">
        <v>6</v>
      </c>
      <c r="E25" s="39"/>
    </row>
    <row r="26" spans="1:4" ht="12.75">
      <c r="A26" s="382"/>
      <c r="B26" s="379"/>
      <c r="C26" s="379"/>
      <c r="D26" s="380"/>
    </row>
    <row r="27" spans="1:4" s="25" customFormat="1" ht="13.5" thickBot="1">
      <c r="A27" s="383" t="s">
        <v>81</v>
      </c>
      <c r="B27" s="232">
        <f>SUM(B9:B26)</f>
        <v>3620</v>
      </c>
      <c r="C27" s="232">
        <f>SUM(C9:C26)</f>
        <v>3534</v>
      </c>
      <c r="D27" s="233">
        <f>SUM(D9:D26)</f>
        <v>86</v>
      </c>
    </row>
    <row r="28" spans="1:4" ht="12.75">
      <c r="A28" s="118" t="s">
        <v>146</v>
      </c>
      <c r="B28" s="118"/>
      <c r="C28" s="118"/>
      <c r="D28" s="118"/>
    </row>
    <row r="29" spans="1:7" ht="12.75">
      <c r="A29" s="17" t="s">
        <v>102</v>
      </c>
      <c r="C29" s="28"/>
      <c r="D29" s="27"/>
      <c r="E29" s="24"/>
      <c r="F29" s="24"/>
      <c r="G29" s="27"/>
    </row>
    <row r="30" spans="3:4" ht="12.75">
      <c r="C30" s="76"/>
      <c r="D30"/>
    </row>
    <row r="31" spans="3:4" ht="12.75">
      <c r="C31"/>
      <c r="D31"/>
    </row>
    <row r="32" spans="2:4" ht="12.75">
      <c r="B32" s="39"/>
      <c r="C32" s="70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4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9" transitionEvaluation="1"/>
  <dimension ref="A1:G38"/>
  <sheetViews>
    <sheetView showGridLines="0" view="pageBreakPreview" zoomScale="75" zoomScaleNormal="75" zoomScaleSheetLayoutView="75" workbookViewId="0" topLeftCell="A34">
      <selection activeCell="E30" sqref="E30"/>
    </sheetView>
  </sheetViews>
  <sheetFormatPr defaultColWidth="12.57421875" defaultRowHeight="12.75"/>
  <cols>
    <col min="1" max="1" width="31.140625" style="17" customWidth="1"/>
    <col min="2" max="2" width="16.57421875" style="17" customWidth="1"/>
    <col min="3" max="3" width="21.8515625" style="17" customWidth="1"/>
    <col min="4" max="4" width="21.28125" style="17" customWidth="1"/>
    <col min="5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128</v>
      </c>
      <c r="B3" s="378"/>
      <c r="C3" s="378"/>
      <c r="D3" s="378"/>
    </row>
    <row r="4" spans="1:4" ht="15">
      <c r="A4" s="378" t="s">
        <v>226</v>
      </c>
      <c r="B4" s="378"/>
      <c r="C4" s="378"/>
      <c r="D4" s="378"/>
    </row>
    <row r="5" spans="1:4" ht="13.5" thickBot="1">
      <c r="A5" s="110"/>
      <c r="B5" s="110"/>
      <c r="C5" s="110"/>
      <c r="D5" s="110"/>
    </row>
    <row r="6" spans="1:4" ht="12.75">
      <c r="A6" s="119"/>
      <c r="B6" s="390" t="s">
        <v>75</v>
      </c>
      <c r="C6" s="386" t="s">
        <v>225</v>
      </c>
      <c r="D6" s="387"/>
    </row>
    <row r="7" spans="1:4" ht="12.75">
      <c r="A7" s="211" t="s">
        <v>9</v>
      </c>
      <c r="B7" s="391" t="s">
        <v>10</v>
      </c>
      <c r="C7" s="384" t="s">
        <v>83</v>
      </c>
      <c r="D7" s="388" t="s">
        <v>84</v>
      </c>
    </row>
    <row r="8" spans="1:4" ht="13.5" thickBot="1">
      <c r="A8" s="125"/>
      <c r="B8" s="392" t="s">
        <v>48</v>
      </c>
      <c r="C8" s="385" t="s">
        <v>44</v>
      </c>
      <c r="D8" s="389" t="s">
        <v>44</v>
      </c>
    </row>
    <row r="9" spans="1:5" ht="12.75">
      <c r="A9" s="381" t="s">
        <v>208</v>
      </c>
      <c r="B9" s="112">
        <f aca="true" t="shared" si="0" ref="B9:B25">SUM(C9:D9)</f>
        <v>25</v>
      </c>
      <c r="C9" s="112">
        <v>25</v>
      </c>
      <c r="D9" s="113" t="s">
        <v>227</v>
      </c>
      <c r="E9" s="19"/>
    </row>
    <row r="10" spans="1:4" ht="12.75">
      <c r="A10" s="382" t="s">
        <v>209</v>
      </c>
      <c r="B10" s="115">
        <f t="shared" si="0"/>
        <v>12</v>
      </c>
      <c r="C10" s="115">
        <v>12</v>
      </c>
      <c r="D10" s="116" t="s">
        <v>227</v>
      </c>
    </row>
    <row r="11" spans="1:4" ht="12.75">
      <c r="A11" s="382" t="s">
        <v>210</v>
      </c>
      <c r="B11" s="115">
        <f t="shared" si="0"/>
        <v>4</v>
      </c>
      <c r="C11" s="115">
        <v>4</v>
      </c>
      <c r="D11" s="116" t="s">
        <v>227</v>
      </c>
    </row>
    <row r="12" spans="1:4" ht="12.75">
      <c r="A12" s="382" t="s">
        <v>211</v>
      </c>
      <c r="B12" s="115">
        <f t="shared" si="0"/>
        <v>14</v>
      </c>
      <c r="C12" s="115">
        <v>14</v>
      </c>
      <c r="D12" s="116" t="s">
        <v>227</v>
      </c>
    </row>
    <row r="13" spans="1:5" ht="12.75">
      <c r="A13" s="382" t="s">
        <v>212</v>
      </c>
      <c r="B13" s="115">
        <f t="shared" si="0"/>
        <v>4</v>
      </c>
      <c r="C13" s="115">
        <v>4</v>
      </c>
      <c r="D13" s="116" t="s">
        <v>227</v>
      </c>
      <c r="E13" s="39"/>
    </row>
    <row r="14" spans="1:5" ht="12.75">
      <c r="A14" s="382" t="s">
        <v>213</v>
      </c>
      <c r="B14" s="115">
        <f t="shared" si="0"/>
        <v>5</v>
      </c>
      <c r="C14" s="115">
        <v>5</v>
      </c>
      <c r="D14" s="116" t="s">
        <v>227</v>
      </c>
      <c r="E14" s="39"/>
    </row>
    <row r="15" spans="1:5" ht="12.75">
      <c r="A15" s="382" t="s">
        <v>214</v>
      </c>
      <c r="B15" s="115">
        <f t="shared" si="0"/>
        <v>11</v>
      </c>
      <c r="C15" s="115">
        <v>11</v>
      </c>
      <c r="D15" s="116" t="s">
        <v>227</v>
      </c>
      <c r="E15" s="39"/>
    </row>
    <row r="16" spans="1:5" ht="12.75">
      <c r="A16" s="382" t="s">
        <v>215</v>
      </c>
      <c r="B16" s="115">
        <f t="shared" si="0"/>
        <v>31</v>
      </c>
      <c r="C16" s="115">
        <v>30</v>
      </c>
      <c r="D16" s="116">
        <v>1</v>
      </c>
      <c r="E16" s="39"/>
    </row>
    <row r="17" spans="1:5" ht="12.75">
      <c r="A17" s="382" t="s">
        <v>216</v>
      </c>
      <c r="B17" s="115">
        <f t="shared" si="0"/>
        <v>10</v>
      </c>
      <c r="C17" s="115">
        <v>10</v>
      </c>
      <c r="D17" s="116" t="s">
        <v>227</v>
      </c>
      <c r="E17" s="39"/>
    </row>
    <row r="18" spans="1:5" ht="12.75">
      <c r="A18" s="382" t="s">
        <v>217</v>
      </c>
      <c r="B18" s="115">
        <f t="shared" si="0"/>
        <v>33</v>
      </c>
      <c r="C18" s="115">
        <v>29</v>
      </c>
      <c r="D18" s="116">
        <v>4</v>
      </c>
      <c r="E18" s="39"/>
    </row>
    <row r="19" spans="1:5" ht="12.75">
      <c r="A19" s="382" t="s">
        <v>218</v>
      </c>
      <c r="B19" s="115">
        <f t="shared" si="0"/>
        <v>7</v>
      </c>
      <c r="C19" s="115">
        <v>7</v>
      </c>
      <c r="D19" s="116" t="s">
        <v>227</v>
      </c>
      <c r="E19" s="39"/>
    </row>
    <row r="20" spans="1:5" ht="12.75">
      <c r="A20" s="382" t="s">
        <v>219</v>
      </c>
      <c r="B20" s="115">
        <f t="shared" si="0"/>
        <v>13</v>
      </c>
      <c r="C20" s="115">
        <v>13</v>
      </c>
      <c r="D20" s="116" t="s">
        <v>227</v>
      </c>
      <c r="E20" s="39"/>
    </row>
    <row r="21" spans="1:5" ht="12.75">
      <c r="A21" s="382" t="s">
        <v>220</v>
      </c>
      <c r="B21" s="115">
        <f t="shared" si="0"/>
        <v>15</v>
      </c>
      <c r="C21" s="115">
        <v>14</v>
      </c>
      <c r="D21" s="116">
        <v>1</v>
      </c>
      <c r="E21" s="39"/>
    </row>
    <row r="22" spans="1:5" ht="12.75">
      <c r="A22" s="382" t="s">
        <v>221</v>
      </c>
      <c r="B22" s="115">
        <f t="shared" si="0"/>
        <v>6</v>
      </c>
      <c r="C22" s="115">
        <v>6</v>
      </c>
      <c r="D22" s="116" t="s">
        <v>227</v>
      </c>
      <c r="E22" s="39"/>
    </row>
    <row r="23" spans="1:5" ht="12.75">
      <c r="A23" s="382" t="s">
        <v>222</v>
      </c>
      <c r="B23" s="115">
        <f t="shared" si="0"/>
        <v>8</v>
      </c>
      <c r="C23" s="115">
        <v>8</v>
      </c>
      <c r="D23" s="116" t="s">
        <v>227</v>
      </c>
      <c r="E23" s="39"/>
    </row>
    <row r="24" spans="1:5" ht="12.75">
      <c r="A24" s="382" t="s">
        <v>223</v>
      </c>
      <c r="B24" s="115">
        <f>SUM(C24:D24)</f>
        <v>24</v>
      </c>
      <c r="C24" s="115">
        <v>24</v>
      </c>
      <c r="D24" s="116" t="s">
        <v>227</v>
      </c>
      <c r="E24" s="39"/>
    </row>
    <row r="25" spans="1:5" ht="12.75">
      <c r="A25" s="382" t="s">
        <v>224</v>
      </c>
      <c r="B25" s="115">
        <f t="shared" si="0"/>
        <v>18</v>
      </c>
      <c r="C25" s="115">
        <v>14</v>
      </c>
      <c r="D25" s="116">
        <v>4</v>
      </c>
      <c r="E25" s="39"/>
    </row>
    <row r="26" spans="1:4" ht="12.75">
      <c r="A26" s="382"/>
      <c r="B26" s="379"/>
      <c r="C26" s="379"/>
      <c r="D26" s="380"/>
    </row>
    <row r="27" spans="1:4" s="25" customFormat="1" ht="13.5" thickBot="1">
      <c r="A27" s="383" t="s">
        <v>81</v>
      </c>
      <c r="B27" s="232">
        <f>SUM(B9:B26)</f>
        <v>240</v>
      </c>
      <c r="C27" s="232">
        <f>SUM(C9:C26)</f>
        <v>230</v>
      </c>
      <c r="D27" s="233">
        <f>SUM(D9:D26)</f>
        <v>10</v>
      </c>
    </row>
    <row r="28" spans="1:4" ht="12.75">
      <c r="A28" s="118" t="s">
        <v>146</v>
      </c>
      <c r="B28" s="118"/>
      <c r="C28" s="118"/>
      <c r="D28" s="118"/>
    </row>
    <row r="29" spans="1:7" ht="12.75">
      <c r="A29" s="17" t="s">
        <v>102</v>
      </c>
      <c r="C29" s="28"/>
      <c r="D29" s="27"/>
      <c r="E29" s="24"/>
      <c r="F29" s="24"/>
      <c r="G29" s="27"/>
    </row>
    <row r="30" spans="3:4" ht="12.75">
      <c r="C30" s="76"/>
      <c r="D30"/>
    </row>
    <row r="31" spans="3:4" ht="12.75">
      <c r="C31"/>
      <c r="D31"/>
    </row>
    <row r="32" spans="2:4" ht="12.75">
      <c r="B32" s="39"/>
      <c r="C32" s="70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A1:D1"/>
    <mergeCell ref="A3:D3"/>
    <mergeCell ref="C6:D6"/>
    <mergeCell ref="A4:D4"/>
    <mergeCell ref="C7:C8"/>
    <mergeCell ref="D7:D8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0" transitionEvaluation="1"/>
  <dimension ref="A1:G39"/>
  <sheetViews>
    <sheetView showGridLines="0" view="pageBreakPreview" zoomScale="75" zoomScaleNormal="75" zoomScaleSheetLayoutView="75" workbookViewId="0" topLeftCell="A19">
      <selection activeCell="A3" sqref="A3:D3"/>
    </sheetView>
  </sheetViews>
  <sheetFormatPr defaultColWidth="12.57421875" defaultRowHeight="12.75"/>
  <cols>
    <col min="1" max="1" width="31.140625" style="17" bestFit="1" customWidth="1"/>
    <col min="2" max="2" width="25.28125" style="17" customWidth="1"/>
    <col min="3" max="3" width="25.00390625" style="17" customWidth="1"/>
    <col min="4" max="4" width="20.8515625" style="17" customWidth="1"/>
    <col min="5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229</v>
      </c>
      <c r="B3" s="378"/>
      <c r="C3" s="378"/>
      <c r="D3" s="378"/>
    </row>
    <row r="4" spans="1:4" ht="15">
      <c r="A4" s="378" t="s">
        <v>231</v>
      </c>
      <c r="B4" s="378"/>
      <c r="C4" s="378"/>
      <c r="D4" s="378"/>
    </row>
    <row r="5" spans="1:4" ht="18" customHeight="1">
      <c r="A5" s="378" t="s">
        <v>232</v>
      </c>
      <c r="B5" s="378"/>
      <c r="C5" s="378"/>
      <c r="D5" s="378"/>
    </row>
    <row r="6" spans="1:4" ht="13.5" thickBot="1">
      <c r="A6" s="110"/>
      <c r="B6" s="110"/>
      <c r="C6" s="110"/>
      <c r="D6" s="110"/>
    </row>
    <row r="7" spans="1:4" ht="12.75">
      <c r="A7" s="119"/>
      <c r="B7" s="390" t="s">
        <v>75</v>
      </c>
      <c r="C7" s="386" t="s">
        <v>225</v>
      </c>
      <c r="D7" s="387"/>
    </row>
    <row r="8" spans="1:4" ht="12.75">
      <c r="A8" s="122" t="s">
        <v>9</v>
      </c>
      <c r="B8" s="391" t="s">
        <v>10</v>
      </c>
      <c r="C8" s="384" t="s">
        <v>83</v>
      </c>
      <c r="D8" s="388" t="s">
        <v>84</v>
      </c>
    </row>
    <row r="9" spans="1:4" ht="13.5" thickBot="1">
      <c r="A9" s="125"/>
      <c r="B9" s="392" t="s">
        <v>48</v>
      </c>
      <c r="C9" s="385" t="s">
        <v>44</v>
      </c>
      <c r="D9" s="389" t="s">
        <v>44</v>
      </c>
    </row>
    <row r="10" spans="1:5" ht="12.75">
      <c r="A10" s="381" t="s">
        <v>208</v>
      </c>
      <c r="B10" s="112">
        <f aca="true" t="shared" si="0" ref="B10:B26">SUM(C10:D10)</f>
        <v>916</v>
      </c>
      <c r="C10" s="112">
        <v>914</v>
      </c>
      <c r="D10" s="113">
        <v>2</v>
      </c>
      <c r="E10" s="19"/>
    </row>
    <row r="11" spans="1:4" ht="12.75">
      <c r="A11" s="382" t="s">
        <v>209</v>
      </c>
      <c r="B11" s="115">
        <f t="shared" si="0"/>
        <v>108</v>
      </c>
      <c r="C11" s="115">
        <v>104</v>
      </c>
      <c r="D11" s="116">
        <v>4</v>
      </c>
    </row>
    <row r="12" spans="1:4" ht="12.75">
      <c r="A12" s="382" t="s">
        <v>210</v>
      </c>
      <c r="B12" s="115">
        <f t="shared" si="0"/>
        <v>20</v>
      </c>
      <c r="C12" s="115">
        <v>19</v>
      </c>
      <c r="D12" s="116">
        <v>1</v>
      </c>
    </row>
    <row r="13" spans="1:4" ht="12.75">
      <c r="A13" s="382" t="s">
        <v>211</v>
      </c>
      <c r="B13" s="115">
        <f t="shared" si="0"/>
        <v>1054</v>
      </c>
      <c r="C13" s="115">
        <v>1052</v>
      </c>
      <c r="D13" s="116">
        <v>2</v>
      </c>
    </row>
    <row r="14" spans="1:5" ht="12.75">
      <c r="A14" s="382" t="s">
        <v>212</v>
      </c>
      <c r="B14" s="115">
        <f t="shared" si="0"/>
        <v>99</v>
      </c>
      <c r="C14" s="115">
        <v>96</v>
      </c>
      <c r="D14" s="116">
        <v>3</v>
      </c>
      <c r="E14" s="39"/>
    </row>
    <row r="15" spans="1:5" ht="12.75">
      <c r="A15" s="382" t="s">
        <v>213</v>
      </c>
      <c r="B15" s="115">
        <f t="shared" si="0"/>
        <v>114</v>
      </c>
      <c r="C15" s="115">
        <v>114</v>
      </c>
      <c r="D15" s="116" t="s">
        <v>227</v>
      </c>
      <c r="E15" s="39"/>
    </row>
    <row r="16" spans="1:5" ht="12.75">
      <c r="A16" s="382" t="s">
        <v>214</v>
      </c>
      <c r="B16" s="115">
        <f t="shared" si="0"/>
        <v>174</v>
      </c>
      <c r="C16" s="115">
        <v>173</v>
      </c>
      <c r="D16" s="116">
        <v>1</v>
      </c>
      <c r="E16" s="39"/>
    </row>
    <row r="17" spans="1:5" ht="12.75">
      <c r="A17" s="382" t="s">
        <v>215</v>
      </c>
      <c r="B17" s="115">
        <f t="shared" si="0"/>
        <v>446</v>
      </c>
      <c r="C17" s="115">
        <v>440</v>
      </c>
      <c r="D17" s="116">
        <v>6</v>
      </c>
      <c r="E17" s="39"/>
    </row>
    <row r="18" spans="1:5" ht="12.75">
      <c r="A18" s="382" t="s">
        <v>216</v>
      </c>
      <c r="B18" s="115">
        <f t="shared" si="0"/>
        <v>99</v>
      </c>
      <c r="C18" s="115">
        <v>99</v>
      </c>
      <c r="D18" s="116" t="s">
        <v>227</v>
      </c>
      <c r="E18" s="39"/>
    </row>
    <row r="19" spans="1:5" ht="12.75">
      <c r="A19" s="382" t="s">
        <v>217</v>
      </c>
      <c r="B19" s="115">
        <f t="shared" si="0"/>
        <v>382</v>
      </c>
      <c r="C19" s="115">
        <v>375</v>
      </c>
      <c r="D19" s="116">
        <v>7</v>
      </c>
      <c r="E19" s="39"/>
    </row>
    <row r="20" spans="1:5" ht="12.75">
      <c r="A20" s="382" t="s">
        <v>218</v>
      </c>
      <c r="B20" s="115">
        <f t="shared" si="0"/>
        <v>55</v>
      </c>
      <c r="C20" s="115">
        <v>54</v>
      </c>
      <c r="D20" s="116">
        <v>1</v>
      </c>
      <c r="E20" s="39"/>
    </row>
    <row r="21" spans="1:5" ht="12.75">
      <c r="A21" s="382" t="s">
        <v>219</v>
      </c>
      <c r="B21" s="115">
        <f t="shared" si="0"/>
        <v>344</v>
      </c>
      <c r="C21" s="115">
        <v>339</v>
      </c>
      <c r="D21" s="116">
        <v>5</v>
      </c>
      <c r="E21" s="39"/>
    </row>
    <row r="22" spans="1:5" ht="12.75">
      <c r="A22" s="382" t="s">
        <v>220</v>
      </c>
      <c r="B22" s="115">
        <f t="shared" si="0"/>
        <v>168</v>
      </c>
      <c r="C22" s="115">
        <v>166</v>
      </c>
      <c r="D22" s="116">
        <v>2</v>
      </c>
      <c r="E22" s="39"/>
    </row>
    <row r="23" spans="1:5" ht="12.75">
      <c r="A23" s="382" t="s">
        <v>221</v>
      </c>
      <c r="B23" s="115">
        <f t="shared" si="0"/>
        <v>65</v>
      </c>
      <c r="C23" s="115">
        <v>62</v>
      </c>
      <c r="D23" s="116">
        <v>3</v>
      </c>
      <c r="E23" s="39"/>
    </row>
    <row r="24" spans="1:5" ht="12.75">
      <c r="A24" s="382" t="s">
        <v>222</v>
      </c>
      <c r="B24" s="115">
        <f t="shared" si="0"/>
        <v>148</v>
      </c>
      <c r="C24" s="115">
        <v>143</v>
      </c>
      <c r="D24" s="116">
        <v>5</v>
      </c>
      <c r="E24" s="39"/>
    </row>
    <row r="25" spans="1:5" ht="12.75">
      <c r="A25" s="382" t="s">
        <v>223</v>
      </c>
      <c r="B25" s="115">
        <f>SUM(C25:D25)</f>
        <v>442</v>
      </c>
      <c r="C25" s="115">
        <v>435</v>
      </c>
      <c r="D25" s="116">
        <v>7</v>
      </c>
      <c r="E25" s="39"/>
    </row>
    <row r="26" spans="1:5" ht="12.75">
      <c r="A26" s="382" t="s">
        <v>224</v>
      </c>
      <c r="B26" s="115">
        <f t="shared" si="0"/>
        <v>483</v>
      </c>
      <c r="C26" s="115">
        <v>436</v>
      </c>
      <c r="D26" s="116">
        <v>47</v>
      </c>
      <c r="E26" s="39"/>
    </row>
    <row r="27" spans="1:4" ht="12.75">
      <c r="A27" s="382"/>
      <c r="B27" s="379"/>
      <c r="C27" s="379"/>
      <c r="D27" s="380"/>
    </row>
    <row r="28" spans="1:4" s="25" customFormat="1" ht="13.5" thickBot="1">
      <c r="A28" s="383" t="s">
        <v>81</v>
      </c>
      <c r="B28" s="232">
        <f>SUM(C28+D28)</f>
        <v>5117</v>
      </c>
      <c r="C28" s="232">
        <f>SUM(C10:C27)</f>
        <v>5021</v>
      </c>
      <c r="D28" s="233">
        <f>SUM(D10:D27)</f>
        <v>96</v>
      </c>
    </row>
    <row r="29" spans="1:4" ht="12.75">
      <c r="A29" s="118" t="s">
        <v>228</v>
      </c>
      <c r="B29" s="118"/>
      <c r="C29" s="118"/>
      <c r="D29" s="118"/>
    </row>
    <row r="30" spans="1:7" ht="12.75">
      <c r="A30" s="17" t="s">
        <v>102</v>
      </c>
      <c r="C30" s="28"/>
      <c r="D30" s="27"/>
      <c r="E30" s="24"/>
      <c r="F30" s="24"/>
      <c r="G30" s="27"/>
    </row>
    <row r="31" spans="3:4" ht="12.75">
      <c r="C31" s="76"/>
      <c r="D31"/>
    </row>
    <row r="32" spans="3:4" ht="12.75">
      <c r="C32"/>
      <c r="D32"/>
    </row>
    <row r="33" spans="2:4" ht="12.75">
      <c r="B33" s="39"/>
      <c r="C33" s="70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headerFooter alignWithMargins="0">
    <oddFooter>&amp;C&amp;A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1" transitionEvaluation="1"/>
  <dimension ref="A1:G38"/>
  <sheetViews>
    <sheetView showGridLines="0" view="pageBreakPreview" zoomScale="75" zoomScaleNormal="75" zoomScaleSheetLayoutView="75" workbookViewId="0" topLeftCell="A1">
      <selection activeCell="A6" sqref="A6:D29"/>
    </sheetView>
  </sheetViews>
  <sheetFormatPr defaultColWidth="12.57421875" defaultRowHeight="12.75"/>
  <cols>
    <col min="1" max="1" width="31.140625" style="17" bestFit="1" customWidth="1"/>
    <col min="2" max="2" width="22.57421875" style="17" customWidth="1"/>
    <col min="3" max="3" width="21.421875" style="17" customWidth="1"/>
    <col min="4" max="4" width="19.28125" style="17" customWidth="1"/>
    <col min="5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129</v>
      </c>
      <c r="B3" s="378"/>
      <c r="C3" s="378"/>
      <c r="D3" s="378"/>
    </row>
    <row r="4" spans="1:4" ht="15">
      <c r="A4" s="378" t="s">
        <v>234</v>
      </c>
      <c r="B4" s="378"/>
      <c r="C4" s="378"/>
      <c r="D4" s="378"/>
    </row>
    <row r="5" spans="1:4" ht="13.5" thickBot="1">
      <c r="A5" s="110"/>
      <c r="B5" s="110"/>
      <c r="C5" s="110"/>
      <c r="D5" s="110"/>
    </row>
    <row r="6" spans="1:4" ht="12.75">
      <c r="A6" s="119"/>
      <c r="B6" s="390" t="s">
        <v>75</v>
      </c>
      <c r="C6" s="386" t="s">
        <v>225</v>
      </c>
      <c r="D6" s="387"/>
    </row>
    <row r="7" spans="1:4" ht="12.75">
      <c r="A7" s="122" t="s">
        <v>9</v>
      </c>
      <c r="B7" s="391" t="s">
        <v>10</v>
      </c>
      <c r="C7" s="384" t="s">
        <v>83</v>
      </c>
      <c r="D7" s="388" t="s">
        <v>84</v>
      </c>
    </row>
    <row r="8" spans="1:4" ht="13.5" thickBot="1">
      <c r="A8" s="125"/>
      <c r="B8" s="392" t="s">
        <v>48</v>
      </c>
      <c r="C8" s="385" t="s">
        <v>44</v>
      </c>
      <c r="D8" s="389" t="s">
        <v>44</v>
      </c>
    </row>
    <row r="9" spans="1:5" ht="12.75">
      <c r="A9" s="381" t="s">
        <v>208</v>
      </c>
      <c r="B9" s="112">
        <f aca="true" t="shared" si="0" ref="B9:B25">SUM(C9:D9)</f>
        <v>66</v>
      </c>
      <c r="C9" s="112">
        <v>66</v>
      </c>
      <c r="D9" s="113" t="s">
        <v>227</v>
      </c>
      <c r="E9" s="19"/>
    </row>
    <row r="10" spans="1:4" ht="12.75">
      <c r="A10" s="382" t="s">
        <v>209</v>
      </c>
      <c r="B10" s="115">
        <f t="shared" si="0"/>
        <v>16</v>
      </c>
      <c r="C10" s="115">
        <v>16</v>
      </c>
      <c r="D10" s="116" t="s">
        <v>227</v>
      </c>
    </row>
    <row r="11" spans="1:4" ht="12.75">
      <c r="A11" s="382" t="s">
        <v>210</v>
      </c>
      <c r="B11" s="115">
        <f t="shared" si="0"/>
        <v>6</v>
      </c>
      <c r="C11" s="115">
        <v>6</v>
      </c>
      <c r="D11" s="116" t="s">
        <v>227</v>
      </c>
    </row>
    <row r="12" spans="1:4" ht="12.75">
      <c r="A12" s="382" t="s">
        <v>211</v>
      </c>
      <c r="B12" s="115">
        <f t="shared" si="0"/>
        <v>8</v>
      </c>
      <c r="C12" s="115">
        <v>8</v>
      </c>
      <c r="D12" s="116" t="s">
        <v>227</v>
      </c>
    </row>
    <row r="13" spans="1:5" ht="12.75">
      <c r="A13" s="382" t="s">
        <v>212</v>
      </c>
      <c r="B13" s="115">
        <f t="shared" si="0"/>
        <v>3</v>
      </c>
      <c r="C13" s="115">
        <v>3</v>
      </c>
      <c r="D13" s="116" t="s">
        <v>227</v>
      </c>
      <c r="E13" s="39"/>
    </row>
    <row r="14" spans="1:5" ht="12.75">
      <c r="A14" s="382" t="s">
        <v>213</v>
      </c>
      <c r="B14" s="115">
        <f t="shared" si="0"/>
        <v>4</v>
      </c>
      <c r="C14" s="115">
        <v>4</v>
      </c>
      <c r="D14" s="116" t="s">
        <v>227</v>
      </c>
      <c r="E14" s="39"/>
    </row>
    <row r="15" spans="1:5" ht="12.75">
      <c r="A15" s="382" t="s">
        <v>214</v>
      </c>
      <c r="B15" s="115">
        <f t="shared" si="0"/>
        <v>10</v>
      </c>
      <c r="C15" s="115">
        <v>10</v>
      </c>
      <c r="D15" s="116" t="s">
        <v>227</v>
      </c>
      <c r="E15" s="39"/>
    </row>
    <row r="16" spans="1:5" ht="12.75">
      <c r="A16" s="382" t="s">
        <v>215</v>
      </c>
      <c r="B16" s="115">
        <f t="shared" si="0"/>
        <v>27</v>
      </c>
      <c r="C16" s="115">
        <v>27</v>
      </c>
      <c r="D16" s="116" t="s">
        <v>227</v>
      </c>
      <c r="E16" s="39"/>
    </row>
    <row r="17" spans="1:5" ht="12.75">
      <c r="A17" s="382" t="s">
        <v>216</v>
      </c>
      <c r="B17" s="115">
        <f t="shared" si="0"/>
        <v>10</v>
      </c>
      <c r="C17" s="115">
        <v>10</v>
      </c>
      <c r="D17" s="116" t="s">
        <v>227</v>
      </c>
      <c r="E17" s="39"/>
    </row>
    <row r="18" spans="1:5" ht="12.75">
      <c r="A18" s="382" t="s">
        <v>217</v>
      </c>
      <c r="B18" s="115">
        <f t="shared" si="0"/>
        <v>39</v>
      </c>
      <c r="C18" s="115">
        <v>39</v>
      </c>
      <c r="D18" s="116" t="s">
        <v>227</v>
      </c>
      <c r="E18" s="39"/>
    </row>
    <row r="19" spans="1:5" ht="12.75">
      <c r="A19" s="382" t="s">
        <v>218</v>
      </c>
      <c r="B19" s="115">
        <f t="shared" si="0"/>
        <v>3</v>
      </c>
      <c r="C19" s="115">
        <v>3</v>
      </c>
      <c r="D19" s="116" t="s">
        <v>227</v>
      </c>
      <c r="E19" s="39"/>
    </row>
    <row r="20" spans="1:5" ht="12.75">
      <c r="A20" s="382" t="s">
        <v>219</v>
      </c>
      <c r="B20" s="115">
        <f t="shared" si="0"/>
        <v>17</v>
      </c>
      <c r="C20" s="115">
        <v>17</v>
      </c>
      <c r="D20" s="116" t="s">
        <v>227</v>
      </c>
      <c r="E20" s="39"/>
    </row>
    <row r="21" spans="1:5" ht="12.75">
      <c r="A21" s="382" t="s">
        <v>220</v>
      </c>
      <c r="B21" s="115">
        <f t="shared" si="0"/>
        <v>6</v>
      </c>
      <c r="C21" s="115">
        <v>6</v>
      </c>
      <c r="D21" s="116" t="s">
        <v>227</v>
      </c>
      <c r="E21" s="39"/>
    </row>
    <row r="22" spans="1:5" ht="12.75">
      <c r="A22" s="382" t="s">
        <v>221</v>
      </c>
      <c r="B22" s="379" t="s">
        <v>227</v>
      </c>
      <c r="C22" s="379" t="s">
        <v>227</v>
      </c>
      <c r="D22" s="380" t="s">
        <v>227</v>
      </c>
      <c r="E22" s="39"/>
    </row>
    <row r="23" spans="1:5" ht="12.75">
      <c r="A23" s="382" t="s">
        <v>222</v>
      </c>
      <c r="B23" s="115">
        <f t="shared" si="0"/>
        <v>10</v>
      </c>
      <c r="C23" s="115">
        <v>9</v>
      </c>
      <c r="D23" s="116">
        <v>1</v>
      </c>
      <c r="E23" s="39"/>
    </row>
    <row r="24" spans="1:5" ht="12.75">
      <c r="A24" s="382" t="s">
        <v>223</v>
      </c>
      <c r="B24" s="115">
        <f>SUM(C24:D24)</f>
        <v>26</v>
      </c>
      <c r="C24" s="115">
        <v>26</v>
      </c>
      <c r="D24" s="116" t="s">
        <v>227</v>
      </c>
      <c r="E24" s="39"/>
    </row>
    <row r="25" spans="1:5" ht="12.75">
      <c r="A25" s="382" t="s">
        <v>224</v>
      </c>
      <c r="B25" s="115">
        <f t="shared" si="0"/>
        <v>5</v>
      </c>
      <c r="C25" s="115">
        <v>5</v>
      </c>
      <c r="D25" s="116" t="s">
        <v>227</v>
      </c>
      <c r="E25" s="39"/>
    </row>
    <row r="26" spans="1:4" ht="12.75">
      <c r="A26" s="382"/>
      <c r="B26" s="379"/>
      <c r="C26" s="379"/>
      <c r="D26" s="380"/>
    </row>
    <row r="27" spans="1:4" s="25" customFormat="1" ht="13.5" thickBot="1">
      <c r="A27" s="383" t="s">
        <v>81</v>
      </c>
      <c r="B27" s="232">
        <f>SUM(B9:B26)</f>
        <v>256</v>
      </c>
      <c r="C27" s="232">
        <f>SUM(C9:C26)</f>
        <v>255</v>
      </c>
      <c r="D27" s="233">
        <f>SUM(D9:D26)</f>
        <v>1</v>
      </c>
    </row>
    <row r="28" spans="1:4" ht="12.75">
      <c r="A28" s="118" t="s">
        <v>235</v>
      </c>
      <c r="B28" s="118"/>
      <c r="C28" s="118"/>
      <c r="D28" s="118"/>
    </row>
    <row r="29" spans="1:7" ht="12.75">
      <c r="A29" s="17" t="s">
        <v>102</v>
      </c>
      <c r="C29" s="28"/>
      <c r="D29" s="27"/>
      <c r="E29" s="24"/>
      <c r="F29" s="24"/>
      <c r="G29" s="27"/>
    </row>
    <row r="30" spans="2:4" ht="12.75">
      <c r="B30"/>
      <c r="C30"/>
      <c r="D30"/>
    </row>
    <row r="31" spans="3:4" ht="12.75">
      <c r="C31"/>
      <c r="D31"/>
    </row>
    <row r="32" spans="2:4" ht="12.75">
      <c r="B32" s="39"/>
      <c r="C32" s="70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9" r:id="rId2"/>
  <headerFooter alignWithMargins="0">
    <oddFooter>&amp;C&amp;A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2" transitionEvaluation="1"/>
  <dimension ref="A1:G39"/>
  <sheetViews>
    <sheetView showGridLines="0" view="pageBreakPreview" zoomScale="75" zoomScaleNormal="75" zoomScaleSheetLayoutView="75" workbookViewId="0" topLeftCell="A1">
      <selection activeCell="D12" sqref="D12"/>
    </sheetView>
  </sheetViews>
  <sheetFormatPr defaultColWidth="12.57421875" defaultRowHeight="12.75"/>
  <cols>
    <col min="1" max="1" width="31.140625" style="17" bestFit="1" customWidth="1"/>
    <col min="2" max="2" width="23.00390625" style="17" customWidth="1"/>
    <col min="3" max="3" width="19.8515625" style="17" customWidth="1"/>
    <col min="4" max="4" width="18.140625" style="17" customWidth="1"/>
    <col min="5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238</v>
      </c>
      <c r="B3" s="378"/>
      <c r="C3" s="378"/>
      <c r="D3" s="378"/>
    </row>
    <row r="4" spans="1:4" ht="15">
      <c r="A4" s="378" t="s">
        <v>237</v>
      </c>
      <c r="B4" s="378"/>
      <c r="C4" s="378"/>
      <c r="D4" s="378"/>
    </row>
    <row r="5" spans="1:4" ht="15">
      <c r="A5" s="378" t="s">
        <v>230</v>
      </c>
      <c r="B5" s="378"/>
      <c r="C5" s="378"/>
      <c r="D5" s="378"/>
    </row>
    <row r="6" spans="1:4" ht="13.5" thickBot="1">
      <c r="A6" s="110"/>
      <c r="B6" s="110"/>
      <c r="C6" s="110"/>
      <c r="D6" s="110"/>
    </row>
    <row r="7" spans="1:4" ht="12.75">
      <c r="A7" s="119"/>
      <c r="B7" s="390" t="s">
        <v>75</v>
      </c>
      <c r="C7" s="386" t="s">
        <v>225</v>
      </c>
      <c r="D7" s="387"/>
    </row>
    <row r="8" spans="1:4" ht="12.75">
      <c r="A8" s="122" t="s">
        <v>9</v>
      </c>
      <c r="B8" s="391" t="s">
        <v>10</v>
      </c>
      <c r="C8" s="384" t="s">
        <v>83</v>
      </c>
      <c r="D8" s="388" t="s">
        <v>84</v>
      </c>
    </row>
    <row r="9" spans="1:4" ht="13.5" thickBot="1">
      <c r="A9" s="125"/>
      <c r="B9" s="392" t="s">
        <v>48</v>
      </c>
      <c r="C9" s="385" t="s">
        <v>44</v>
      </c>
      <c r="D9" s="389" t="s">
        <v>44</v>
      </c>
    </row>
    <row r="10" spans="1:5" ht="12.75">
      <c r="A10" s="381" t="s">
        <v>208</v>
      </c>
      <c r="B10" s="112">
        <v>6</v>
      </c>
      <c r="C10" s="112">
        <v>6</v>
      </c>
      <c r="D10" s="113" t="s">
        <v>227</v>
      </c>
      <c r="E10" s="19"/>
    </row>
    <row r="11" spans="1:4" ht="12.75">
      <c r="A11" s="382" t="s">
        <v>209</v>
      </c>
      <c r="B11" s="115">
        <v>1</v>
      </c>
      <c r="C11" s="115">
        <v>1</v>
      </c>
      <c r="D11" s="116" t="s">
        <v>227</v>
      </c>
    </row>
    <row r="12" spans="1:4" ht="12.75">
      <c r="A12" s="382" t="s">
        <v>210</v>
      </c>
      <c r="B12" s="115">
        <v>3</v>
      </c>
      <c r="C12" s="115">
        <v>3</v>
      </c>
      <c r="D12" s="116" t="s">
        <v>227</v>
      </c>
    </row>
    <row r="13" spans="1:4" ht="12.75">
      <c r="A13" s="382" t="s">
        <v>211</v>
      </c>
      <c r="B13" s="115">
        <v>1</v>
      </c>
      <c r="C13" s="115">
        <v>1</v>
      </c>
      <c r="D13" s="116" t="s">
        <v>227</v>
      </c>
    </row>
    <row r="14" spans="1:5" ht="12.75">
      <c r="A14" s="382" t="s">
        <v>212</v>
      </c>
      <c r="B14" s="115" t="s">
        <v>227</v>
      </c>
      <c r="C14" s="115" t="s">
        <v>227</v>
      </c>
      <c r="D14" s="116" t="s">
        <v>227</v>
      </c>
      <c r="E14" s="39"/>
    </row>
    <row r="15" spans="1:5" ht="12.75">
      <c r="A15" s="382" t="s">
        <v>213</v>
      </c>
      <c r="B15" s="115" t="s">
        <v>227</v>
      </c>
      <c r="C15" s="115" t="s">
        <v>227</v>
      </c>
      <c r="D15" s="116" t="s">
        <v>227</v>
      </c>
      <c r="E15" s="39"/>
    </row>
    <row r="16" spans="1:5" ht="12.75">
      <c r="A16" s="382" t="s">
        <v>214</v>
      </c>
      <c r="B16" s="115">
        <v>2</v>
      </c>
      <c r="C16" s="115">
        <v>2</v>
      </c>
      <c r="D16" s="116" t="s">
        <v>227</v>
      </c>
      <c r="E16" s="39"/>
    </row>
    <row r="17" spans="1:5" ht="12.75">
      <c r="A17" s="382" t="s">
        <v>215</v>
      </c>
      <c r="B17" s="115">
        <v>2</v>
      </c>
      <c r="C17" s="115">
        <v>2</v>
      </c>
      <c r="D17" s="116" t="s">
        <v>227</v>
      </c>
      <c r="E17" s="39"/>
    </row>
    <row r="18" spans="1:5" ht="12.75">
      <c r="A18" s="382" t="s">
        <v>216</v>
      </c>
      <c r="B18" s="115">
        <v>2</v>
      </c>
      <c r="C18" s="115">
        <v>2</v>
      </c>
      <c r="D18" s="116" t="s">
        <v>227</v>
      </c>
      <c r="E18" s="39"/>
    </row>
    <row r="19" spans="1:5" ht="12.75">
      <c r="A19" s="382" t="s">
        <v>217</v>
      </c>
      <c r="B19" s="115">
        <v>7</v>
      </c>
      <c r="C19" s="115">
        <v>7</v>
      </c>
      <c r="D19" s="116" t="s">
        <v>227</v>
      </c>
      <c r="E19" s="39"/>
    </row>
    <row r="20" spans="1:5" ht="12.75">
      <c r="A20" s="382" t="s">
        <v>218</v>
      </c>
      <c r="B20" s="115">
        <v>2</v>
      </c>
      <c r="C20" s="115">
        <v>2</v>
      </c>
      <c r="D20" s="116" t="s">
        <v>227</v>
      </c>
      <c r="E20" s="39"/>
    </row>
    <row r="21" spans="1:5" ht="12.75">
      <c r="A21" s="382" t="s">
        <v>219</v>
      </c>
      <c r="B21" s="115">
        <v>9</v>
      </c>
      <c r="C21" s="115">
        <v>9</v>
      </c>
      <c r="D21" s="116" t="s">
        <v>227</v>
      </c>
      <c r="E21" s="39"/>
    </row>
    <row r="22" spans="1:5" ht="12.75">
      <c r="A22" s="382" t="s">
        <v>220</v>
      </c>
      <c r="B22" s="115">
        <v>3</v>
      </c>
      <c r="C22" s="115">
        <v>3</v>
      </c>
      <c r="D22" s="116" t="s">
        <v>227</v>
      </c>
      <c r="E22" s="39"/>
    </row>
    <row r="23" spans="1:5" ht="12.75">
      <c r="A23" s="382" t="s">
        <v>221</v>
      </c>
      <c r="B23" s="379">
        <v>1</v>
      </c>
      <c r="C23" s="379">
        <v>1</v>
      </c>
      <c r="D23" s="380" t="s">
        <v>227</v>
      </c>
      <c r="E23" s="39"/>
    </row>
    <row r="24" spans="1:5" ht="12.75">
      <c r="A24" s="382" t="s">
        <v>222</v>
      </c>
      <c r="B24" s="115">
        <v>15</v>
      </c>
      <c r="C24" s="115">
        <v>15</v>
      </c>
      <c r="D24" s="116" t="s">
        <v>227</v>
      </c>
      <c r="E24" s="39"/>
    </row>
    <row r="25" spans="1:5" ht="12.75">
      <c r="A25" s="382" t="s">
        <v>223</v>
      </c>
      <c r="B25" s="115">
        <v>8</v>
      </c>
      <c r="C25" s="115">
        <v>7</v>
      </c>
      <c r="D25" s="116">
        <v>1</v>
      </c>
      <c r="E25" s="39"/>
    </row>
    <row r="26" spans="1:5" ht="12.75">
      <c r="A26" s="382" t="s">
        <v>224</v>
      </c>
      <c r="B26" s="115" t="s">
        <v>227</v>
      </c>
      <c r="C26" s="115" t="s">
        <v>227</v>
      </c>
      <c r="D26" s="116" t="s">
        <v>227</v>
      </c>
      <c r="E26" s="39"/>
    </row>
    <row r="27" spans="1:4" ht="12.75">
      <c r="A27" s="382"/>
      <c r="B27" s="379"/>
      <c r="C27" s="379"/>
      <c r="D27" s="380"/>
    </row>
    <row r="28" spans="1:4" s="25" customFormat="1" ht="13.5" thickBot="1">
      <c r="A28" s="383" t="s">
        <v>81</v>
      </c>
      <c r="B28" s="232">
        <v>62</v>
      </c>
      <c r="C28" s="232">
        <v>61</v>
      </c>
      <c r="D28" s="233">
        <v>1</v>
      </c>
    </row>
    <row r="29" spans="1:4" ht="12.75">
      <c r="A29" s="118" t="s">
        <v>235</v>
      </c>
      <c r="B29" s="118"/>
      <c r="C29" s="118"/>
      <c r="D29" s="118"/>
    </row>
    <row r="30" spans="1:7" ht="12.75">
      <c r="A30" s="17" t="s">
        <v>102</v>
      </c>
      <c r="C30" s="28"/>
      <c r="D30" s="27"/>
      <c r="E30" s="24"/>
      <c r="F30" s="24"/>
      <c r="G30" s="27"/>
    </row>
    <row r="31" spans="3:4" ht="12.75">
      <c r="C31" s="76"/>
      <c r="D31"/>
    </row>
    <row r="32" spans="3:4" ht="12.75">
      <c r="C32"/>
      <c r="D32"/>
    </row>
    <row r="33" spans="2:4" ht="12.75">
      <c r="B33" s="39"/>
      <c r="C33" s="70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4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9"/>
  <sheetViews>
    <sheetView showGridLines="0" view="pageBreakPreview" zoomScale="75" zoomScaleNormal="75" zoomScaleSheetLayoutView="75" workbookViewId="0" topLeftCell="A1">
      <selection activeCell="A27" sqref="A27:B27"/>
    </sheetView>
  </sheetViews>
  <sheetFormatPr defaultColWidth="12.57421875" defaultRowHeight="12.75"/>
  <cols>
    <col min="1" max="1" width="21.28125" style="17" customWidth="1"/>
    <col min="2" max="2" width="12.7109375" style="17" customWidth="1"/>
    <col min="3" max="3" width="20.421875" style="17" customWidth="1"/>
    <col min="4" max="4" width="11.7109375" style="17" customWidth="1"/>
    <col min="5" max="6" width="12.7109375" style="17" customWidth="1"/>
    <col min="7" max="7" width="11.7109375" style="17" customWidth="1"/>
    <col min="8" max="9" width="13.28125" style="17" customWidth="1"/>
    <col min="10" max="16384" width="19.140625" style="17" customWidth="1"/>
  </cols>
  <sheetData>
    <row r="1" spans="1:9" ht="18">
      <c r="A1" s="290" t="s">
        <v>61</v>
      </c>
      <c r="B1" s="290"/>
      <c r="C1" s="290"/>
      <c r="D1" s="290"/>
      <c r="E1" s="290"/>
      <c r="F1" s="290"/>
      <c r="G1" s="290"/>
      <c r="H1" s="290"/>
      <c r="I1" s="290"/>
    </row>
    <row r="3" spans="1:9" ht="15">
      <c r="A3" s="291" t="s">
        <v>145</v>
      </c>
      <c r="B3" s="291"/>
      <c r="C3" s="291"/>
      <c r="D3" s="291"/>
      <c r="E3" s="291"/>
      <c r="F3" s="291"/>
      <c r="G3" s="291"/>
      <c r="H3" s="291"/>
      <c r="I3" s="291"/>
    </row>
    <row r="4" spans="1:9" ht="13.5" thickBot="1">
      <c r="A4" s="110"/>
      <c r="B4" s="110"/>
      <c r="C4" s="110"/>
      <c r="D4" s="110"/>
      <c r="E4" s="110"/>
      <c r="F4" s="110"/>
      <c r="G4" s="110"/>
      <c r="H4" s="110"/>
      <c r="I4" s="110"/>
    </row>
    <row r="5" spans="1:9" ht="12.75">
      <c r="A5" s="119"/>
      <c r="B5" s="120" t="s">
        <v>75</v>
      </c>
      <c r="C5" s="120" t="s">
        <v>7</v>
      </c>
      <c r="D5" s="292" t="s">
        <v>6</v>
      </c>
      <c r="E5" s="293"/>
      <c r="F5" s="293"/>
      <c r="G5" s="293"/>
      <c r="H5" s="294"/>
      <c r="I5" s="121" t="s">
        <v>73</v>
      </c>
    </row>
    <row r="6" spans="1:9" ht="12.75">
      <c r="A6" s="122" t="s">
        <v>9</v>
      </c>
      <c r="B6" s="123" t="s">
        <v>10</v>
      </c>
      <c r="C6" s="123" t="s">
        <v>11</v>
      </c>
      <c r="D6" s="287" t="s">
        <v>83</v>
      </c>
      <c r="E6" s="288"/>
      <c r="F6" s="289"/>
      <c r="G6" s="287" t="s">
        <v>84</v>
      </c>
      <c r="H6" s="289"/>
      <c r="I6" s="124" t="s">
        <v>48</v>
      </c>
    </row>
    <row r="7" spans="1:9" ht="13.5" thickBot="1">
      <c r="A7" s="125"/>
      <c r="B7" s="126" t="s">
        <v>48</v>
      </c>
      <c r="C7" s="126" t="s">
        <v>76</v>
      </c>
      <c r="D7" s="127" t="s">
        <v>44</v>
      </c>
      <c r="E7" s="127" t="s">
        <v>131</v>
      </c>
      <c r="F7" s="127" t="s">
        <v>132</v>
      </c>
      <c r="G7" s="127" t="s">
        <v>44</v>
      </c>
      <c r="H7" s="127" t="s">
        <v>133</v>
      </c>
      <c r="I7" s="128" t="s">
        <v>8</v>
      </c>
    </row>
    <row r="8" spans="1:10" ht="12.75">
      <c r="A8" s="111" t="s">
        <v>13</v>
      </c>
      <c r="B8" s="112">
        <v>81174</v>
      </c>
      <c r="C8" s="112">
        <v>914853</v>
      </c>
      <c r="D8" s="112">
        <v>79481</v>
      </c>
      <c r="E8" s="112">
        <v>911976</v>
      </c>
      <c r="F8" s="112">
        <v>647599</v>
      </c>
      <c r="G8" s="112">
        <v>428</v>
      </c>
      <c r="H8" s="112">
        <v>2877</v>
      </c>
      <c r="I8" s="113">
        <v>1265</v>
      </c>
      <c r="J8" s="19"/>
    </row>
    <row r="9" spans="1:9" ht="12.75">
      <c r="A9" s="114" t="s">
        <v>14</v>
      </c>
      <c r="B9" s="115">
        <v>23910</v>
      </c>
      <c r="C9" s="115">
        <v>522712</v>
      </c>
      <c r="D9" s="115">
        <v>22554</v>
      </c>
      <c r="E9" s="115">
        <v>520410</v>
      </c>
      <c r="F9" s="115">
        <v>363179</v>
      </c>
      <c r="G9" s="115">
        <v>134</v>
      </c>
      <c r="H9" s="115">
        <v>2302</v>
      </c>
      <c r="I9" s="116">
        <v>1222</v>
      </c>
    </row>
    <row r="10" spans="1:9" ht="12.75">
      <c r="A10" s="114" t="s">
        <v>15</v>
      </c>
      <c r="B10" s="115">
        <v>10352</v>
      </c>
      <c r="C10" s="115">
        <v>359274</v>
      </c>
      <c r="D10" s="115">
        <v>9608</v>
      </c>
      <c r="E10" s="115">
        <v>358852</v>
      </c>
      <c r="F10" s="115">
        <v>235238</v>
      </c>
      <c r="G10" s="115">
        <v>69</v>
      </c>
      <c r="H10" s="115">
        <v>421</v>
      </c>
      <c r="I10" s="116">
        <v>675</v>
      </c>
    </row>
    <row r="11" spans="1:9" ht="12.75">
      <c r="A11" s="114" t="s">
        <v>16</v>
      </c>
      <c r="B11" s="115">
        <v>16554</v>
      </c>
      <c r="C11" s="115">
        <v>261822</v>
      </c>
      <c r="D11" s="115">
        <v>16457</v>
      </c>
      <c r="E11" s="115">
        <v>261517</v>
      </c>
      <c r="F11" s="115">
        <v>190395</v>
      </c>
      <c r="G11" s="115">
        <v>62</v>
      </c>
      <c r="H11" s="115">
        <v>305</v>
      </c>
      <c r="I11" s="116">
        <v>35</v>
      </c>
    </row>
    <row r="12" spans="1:10" ht="12.75">
      <c r="A12" s="114" t="s">
        <v>17</v>
      </c>
      <c r="B12" s="115">
        <v>15871</v>
      </c>
      <c r="C12" s="115">
        <v>794309</v>
      </c>
      <c r="D12" s="115">
        <v>15400</v>
      </c>
      <c r="E12" s="115">
        <v>794006</v>
      </c>
      <c r="F12" s="115">
        <v>545524</v>
      </c>
      <c r="G12" s="115">
        <v>41</v>
      </c>
      <c r="H12" s="115">
        <v>303</v>
      </c>
      <c r="I12" s="116">
        <v>430</v>
      </c>
      <c r="J12" s="39"/>
    </row>
    <row r="13" spans="1:10" ht="12.75">
      <c r="A13" s="114" t="s">
        <v>18</v>
      </c>
      <c r="B13" s="115">
        <v>10234</v>
      </c>
      <c r="C13" s="115">
        <v>352376</v>
      </c>
      <c r="D13" s="115">
        <v>9998</v>
      </c>
      <c r="E13" s="115">
        <v>352343</v>
      </c>
      <c r="F13" s="115">
        <v>230218</v>
      </c>
      <c r="G13" s="115">
        <v>28</v>
      </c>
      <c r="H13" s="115">
        <v>34</v>
      </c>
      <c r="I13" s="116">
        <v>208</v>
      </c>
      <c r="J13" s="39"/>
    </row>
    <row r="14" spans="1:10" ht="12.75">
      <c r="A14" s="114" t="s">
        <v>19</v>
      </c>
      <c r="B14" s="115">
        <v>52774</v>
      </c>
      <c r="C14" s="115">
        <v>3044707</v>
      </c>
      <c r="D14" s="115">
        <v>51297</v>
      </c>
      <c r="E14" s="115">
        <v>3042361</v>
      </c>
      <c r="F14" s="115">
        <v>2345696</v>
      </c>
      <c r="G14" s="115">
        <v>294</v>
      </c>
      <c r="H14" s="115">
        <v>2345</v>
      </c>
      <c r="I14" s="116">
        <v>1183</v>
      </c>
      <c r="J14" s="39"/>
    </row>
    <row r="15" spans="1:10" ht="12.75">
      <c r="A15" s="114" t="s">
        <v>20</v>
      </c>
      <c r="B15" s="115">
        <v>60839</v>
      </c>
      <c r="C15" s="115">
        <v>1644718</v>
      </c>
      <c r="D15" s="115">
        <v>58847</v>
      </c>
      <c r="E15" s="115">
        <v>1641747</v>
      </c>
      <c r="F15" s="115">
        <v>1147532</v>
      </c>
      <c r="G15" s="115">
        <v>473</v>
      </c>
      <c r="H15" s="115">
        <v>2970</v>
      </c>
      <c r="I15" s="116">
        <v>1519</v>
      </c>
      <c r="J15" s="39"/>
    </row>
    <row r="16" spans="1:10" ht="12.75">
      <c r="A16" s="114" t="s">
        <v>21</v>
      </c>
      <c r="B16" s="115">
        <v>10748</v>
      </c>
      <c r="C16" s="115">
        <v>260227</v>
      </c>
      <c r="D16" s="115">
        <v>10588</v>
      </c>
      <c r="E16" s="115">
        <v>259929</v>
      </c>
      <c r="F16" s="115">
        <v>182322</v>
      </c>
      <c r="G16" s="115">
        <v>38</v>
      </c>
      <c r="H16" s="115">
        <v>298</v>
      </c>
      <c r="I16" s="116">
        <v>122</v>
      </c>
      <c r="J16" s="39"/>
    </row>
    <row r="17" spans="1:10" ht="12.75">
      <c r="A17" s="114" t="s">
        <v>22</v>
      </c>
      <c r="B17" s="115">
        <v>98247</v>
      </c>
      <c r="C17" s="115">
        <v>6683954</v>
      </c>
      <c r="D17" s="115">
        <v>94679</v>
      </c>
      <c r="E17" s="115">
        <v>6677491</v>
      </c>
      <c r="F17" s="115">
        <v>5362469</v>
      </c>
      <c r="G17" s="115">
        <v>479</v>
      </c>
      <c r="H17" s="115">
        <v>6463</v>
      </c>
      <c r="I17" s="116">
        <v>2999</v>
      </c>
      <c r="J17" s="39"/>
    </row>
    <row r="18" spans="1:10" ht="12.75">
      <c r="A18" s="114" t="s">
        <v>23</v>
      </c>
      <c r="B18" s="115">
        <v>8284</v>
      </c>
      <c r="C18" s="115">
        <v>384920</v>
      </c>
      <c r="D18" s="115">
        <v>7925</v>
      </c>
      <c r="E18" s="115">
        <v>383283</v>
      </c>
      <c r="F18" s="115">
        <v>315261</v>
      </c>
      <c r="G18" s="115">
        <v>56</v>
      </c>
      <c r="H18" s="115">
        <v>1638</v>
      </c>
      <c r="I18" s="116">
        <v>303</v>
      </c>
      <c r="J18" s="39"/>
    </row>
    <row r="19" spans="1:10" ht="12.75">
      <c r="A19" s="114" t="s">
        <v>24</v>
      </c>
      <c r="B19" s="115">
        <v>122415</v>
      </c>
      <c r="C19" s="115">
        <v>5307566</v>
      </c>
      <c r="D19" s="115">
        <v>120575</v>
      </c>
      <c r="E19" s="115">
        <v>5302191</v>
      </c>
      <c r="F19" s="115">
        <v>4091442</v>
      </c>
      <c r="G19" s="115">
        <v>257</v>
      </c>
      <c r="H19" s="115">
        <v>5375</v>
      </c>
      <c r="I19" s="116">
        <v>1583</v>
      </c>
      <c r="J19" s="39"/>
    </row>
    <row r="20" spans="1:10" ht="12.75">
      <c r="A20" s="114" t="s">
        <v>25</v>
      </c>
      <c r="B20" s="115">
        <v>120180</v>
      </c>
      <c r="C20" s="115">
        <v>895567</v>
      </c>
      <c r="D20" s="115">
        <v>119451</v>
      </c>
      <c r="E20" s="115">
        <v>890428</v>
      </c>
      <c r="F20" s="115">
        <v>657471</v>
      </c>
      <c r="G20" s="115">
        <v>208</v>
      </c>
      <c r="H20" s="115">
        <v>5139</v>
      </c>
      <c r="I20" s="116">
        <v>521</v>
      </c>
      <c r="J20" s="39"/>
    </row>
    <row r="21" spans="1:10" ht="12.75">
      <c r="A21" s="114" t="s">
        <v>26</v>
      </c>
      <c r="B21" s="115">
        <v>32698</v>
      </c>
      <c r="C21" s="115">
        <v>518678</v>
      </c>
      <c r="D21" s="115">
        <v>31871</v>
      </c>
      <c r="E21" s="115">
        <v>514802</v>
      </c>
      <c r="F21" s="115">
        <v>394538</v>
      </c>
      <c r="G21" s="115">
        <v>275</v>
      </c>
      <c r="H21" s="115">
        <v>3876</v>
      </c>
      <c r="I21" s="116">
        <v>552</v>
      </c>
      <c r="J21" s="39"/>
    </row>
    <row r="22" spans="1:10" ht="12.75">
      <c r="A22" s="114" t="s">
        <v>27</v>
      </c>
      <c r="B22" s="115">
        <v>65230</v>
      </c>
      <c r="C22" s="115">
        <v>3102016</v>
      </c>
      <c r="D22" s="115">
        <v>63206</v>
      </c>
      <c r="E22" s="115">
        <v>3088341</v>
      </c>
      <c r="F22" s="115">
        <v>2585899</v>
      </c>
      <c r="G22" s="115">
        <v>379</v>
      </c>
      <c r="H22" s="115">
        <v>13675</v>
      </c>
      <c r="I22" s="116">
        <v>1645</v>
      </c>
      <c r="J22" s="39"/>
    </row>
    <row r="23" spans="1:10" ht="12.75">
      <c r="A23" s="114" t="s">
        <v>28</v>
      </c>
      <c r="B23" s="115">
        <v>246104</v>
      </c>
      <c r="C23" s="115">
        <v>5493828</v>
      </c>
      <c r="D23" s="115">
        <v>242016</v>
      </c>
      <c r="E23" s="115">
        <v>5455243</v>
      </c>
      <c r="F23" s="115">
        <v>4402760</v>
      </c>
      <c r="G23" s="115">
        <v>887</v>
      </c>
      <c r="H23" s="115">
        <v>38584</v>
      </c>
      <c r="I23" s="116">
        <v>3201</v>
      </c>
      <c r="J23" s="39"/>
    </row>
    <row r="24" spans="1:10" ht="12.75">
      <c r="A24" s="114" t="s">
        <v>29</v>
      </c>
      <c r="B24" s="115">
        <v>14173</v>
      </c>
      <c r="C24" s="115">
        <v>72561</v>
      </c>
      <c r="D24" s="115">
        <v>13241</v>
      </c>
      <c r="E24" s="115">
        <v>72052</v>
      </c>
      <c r="F24" s="115">
        <v>55070</v>
      </c>
      <c r="G24" s="115">
        <v>201</v>
      </c>
      <c r="H24" s="115">
        <v>509</v>
      </c>
      <c r="I24" s="116">
        <v>731</v>
      </c>
      <c r="J24" s="39"/>
    </row>
    <row r="25" spans="1:9" ht="12.75">
      <c r="A25" s="117"/>
      <c r="B25" s="115"/>
      <c r="C25" s="115"/>
      <c r="D25" s="115"/>
      <c r="E25" s="115"/>
      <c r="F25" s="115"/>
      <c r="G25" s="115"/>
      <c r="H25" s="115"/>
      <c r="I25" s="116"/>
    </row>
    <row r="26" spans="1:9" s="25" customFormat="1" ht="13.5" thickBot="1">
      <c r="A26" s="231" t="s">
        <v>81</v>
      </c>
      <c r="B26" s="232">
        <f aca="true" t="shared" si="0" ref="B26:I26">SUM(B8:B25)</f>
        <v>989787</v>
      </c>
      <c r="C26" s="232">
        <f t="shared" si="0"/>
        <v>30614088</v>
      </c>
      <c r="D26" s="232">
        <f t="shared" si="0"/>
        <v>967194</v>
      </c>
      <c r="E26" s="232">
        <f t="shared" si="0"/>
        <v>30526972</v>
      </c>
      <c r="F26" s="232">
        <f t="shared" si="0"/>
        <v>23752613</v>
      </c>
      <c r="G26" s="232">
        <f t="shared" si="0"/>
        <v>4309</v>
      </c>
      <c r="H26" s="232">
        <f t="shared" si="0"/>
        <v>87114</v>
      </c>
      <c r="I26" s="233">
        <f t="shared" si="0"/>
        <v>18194</v>
      </c>
    </row>
    <row r="27" spans="1:9" ht="12.75">
      <c r="A27" s="295" t="s">
        <v>146</v>
      </c>
      <c r="B27" s="295"/>
      <c r="C27" s="118"/>
      <c r="D27" s="118"/>
      <c r="E27" s="118"/>
      <c r="F27" s="118"/>
      <c r="G27" s="118"/>
      <c r="H27" s="118"/>
      <c r="I27" s="118"/>
    </row>
    <row r="28" spans="1:12" ht="12.75">
      <c r="A28" s="1" t="s">
        <v>134</v>
      </c>
      <c r="D28" s="29"/>
      <c r="E28" s="40"/>
      <c r="F28" s="28"/>
      <c r="G28" s="28"/>
      <c r="H28" s="39"/>
      <c r="I28" s="29"/>
      <c r="J28" s="28"/>
      <c r="K28" s="28"/>
      <c r="L28" s="28"/>
    </row>
    <row r="29" spans="1:12" ht="12.75">
      <c r="A29" s="15" t="s">
        <v>101</v>
      </c>
      <c r="C29" s="29"/>
      <c r="D29" s="40"/>
      <c r="E29" s="27"/>
      <c r="F29" s="27"/>
      <c r="G29" s="27"/>
      <c r="I29" s="28"/>
      <c r="J29" s="24"/>
      <c r="K29" s="24"/>
      <c r="L29" s="24"/>
    </row>
    <row r="30" spans="1:12" ht="12.75">
      <c r="A30" s="17" t="s">
        <v>102</v>
      </c>
      <c r="C30" s="28"/>
      <c r="D30" s="28"/>
      <c r="E30" s="27"/>
      <c r="F30" s="27"/>
      <c r="G30" s="27"/>
      <c r="I30" s="28"/>
      <c r="J30" s="24"/>
      <c r="K30" s="24"/>
      <c r="L30" s="27"/>
    </row>
    <row r="31" spans="3:9" ht="12.75">
      <c r="C31" s="286"/>
      <c r="D31" s="286"/>
      <c r="E31" s="286"/>
      <c r="F31"/>
      <c r="G31"/>
      <c r="H31"/>
      <c r="I31"/>
    </row>
    <row r="32" spans="3:9" ht="12.75">
      <c r="C32"/>
      <c r="D32"/>
      <c r="E32"/>
      <c r="F32"/>
      <c r="G32"/>
      <c r="H32"/>
      <c r="I32"/>
    </row>
    <row r="33" spans="2:9" ht="12.75">
      <c r="B33" s="39"/>
      <c r="C33" s="46"/>
      <c r="D33" s="70"/>
      <c r="E33" s="70"/>
      <c r="F33" s="70"/>
      <c r="G33" s="46"/>
      <c r="H33" s="46"/>
      <c r="I33" s="46"/>
    </row>
    <row r="34" spans="3:9" ht="12.75">
      <c r="C34"/>
      <c r="D34" s="46"/>
      <c r="E34"/>
      <c r="F34"/>
      <c r="G34"/>
      <c r="H34"/>
      <c r="I34"/>
    </row>
    <row r="35" spans="3:9" ht="12.75">
      <c r="C35"/>
      <c r="D35"/>
      <c r="E35"/>
      <c r="F35"/>
      <c r="G35"/>
      <c r="H35"/>
      <c r="I35"/>
    </row>
    <row r="36" spans="2:9" ht="12.75">
      <c r="B36" s="39"/>
      <c r="C36" s="39"/>
      <c r="D36" s="39"/>
      <c r="E36" s="39"/>
      <c r="F36" s="39"/>
      <c r="G36" s="39"/>
      <c r="H36" s="39"/>
      <c r="I36" s="39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3:7" ht="12.75">
      <c r="C39"/>
      <c r="D39"/>
      <c r="E39"/>
      <c r="F39"/>
      <c r="G39"/>
    </row>
  </sheetData>
  <mergeCells count="7">
    <mergeCell ref="C31:E31"/>
    <mergeCell ref="D6:F6"/>
    <mergeCell ref="G6:H6"/>
    <mergeCell ref="A1:I1"/>
    <mergeCell ref="A3:I3"/>
    <mergeCell ref="D5:H5"/>
    <mergeCell ref="A27:B27"/>
  </mergeCells>
  <conditionalFormatting sqref="J12:J24">
    <cfRule type="cellIs" priority="1" dxfId="0" operator="notEqual" stopIfTrue="1">
      <formula>B12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6" r:id="rId2"/>
  <headerFooter alignWithMargins="0">
    <oddFooter>&amp;C&amp;A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3" transitionEvaluation="1"/>
  <dimension ref="A1:G39"/>
  <sheetViews>
    <sheetView showGridLines="0" view="pageBreakPreview" zoomScale="75" zoomScaleNormal="75" zoomScaleSheetLayoutView="75" workbookViewId="0" topLeftCell="A16">
      <selection activeCell="D26" sqref="D26"/>
    </sheetView>
  </sheetViews>
  <sheetFormatPr defaultColWidth="12.57421875" defaultRowHeight="12.75"/>
  <cols>
    <col min="1" max="1" width="31.140625" style="17" bestFit="1" customWidth="1"/>
    <col min="2" max="2" width="22.57421875" style="17" customWidth="1"/>
    <col min="3" max="3" width="21.421875" style="17" customWidth="1"/>
    <col min="4" max="4" width="19.28125" style="17" customWidth="1"/>
    <col min="5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130</v>
      </c>
      <c r="B3" s="378"/>
      <c r="C3" s="378"/>
      <c r="D3" s="378"/>
    </row>
    <row r="4" spans="1:4" ht="15">
      <c r="A4" s="378" t="s">
        <v>236</v>
      </c>
      <c r="B4" s="378"/>
      <c r="C4" s="378"/>
      <c r="D4" s="378"/>
    </row>
    <row r="5" spans="1:4" ht="15">
      <c r="A5" s="378" t="s">
        <v>230</v>
      </c>
      <c r="B5" s="378"/>
      <c r="C5" s="378"/>
      <c r="D5" s="378"/>
    </row>
    <row r="6" spans="1:4" ht="13.5" thickBot="1">
      <c r="A6" s="110"/>
      <c r="B6" s="110"/>
      <c r="C6" s="110"/>
      <c r="D6" s="110"/>
    </row>
    <row r="7" spans="1:4" ht="12.75">
      <c r="A7" s="119"/>
      <c r="B7" s="390" t="s">
        <v>75</v>
      </c>
      <c r="C7" s="386" t="s">
        <v>225</v>
      </c>
      <c r="D7" s="387"/>
    </row>
    <row r="8" spans="1:4" ht="12.75">
      <c r="A8" s="122" t="s">
        <v>9</v>
      </c>
      <c r="B8" s="391" t="s">
        <v>10</v>
      </c>
      <c r="C8" s="384" t="s">
        <v>83</v>
      </c>
      <c r="D8" s="388" t="s">
        <v>84</v>
      </c>
    </row>
    <row r="9" spans="1:4" ht="13.5" thickBot="1">
      <c r="A9" s="125"/>
      <c r="B9" s="392" t="s">
        <v>48</v>
      </c>
      <c r="C9" s="385" t="s">
        <v>44</v>
      </c>
      <c r="D9" s="389" t="s">
        <v>44</v>
      </c>
    </row>
    <row r="10" spans="1:5" ht="12.75">
      <c r="A10" s="381" t="s">
        <v>208</v>
      </c>
      <c r="B10" s="112">
        <v>49</v>
      </c>
      <c r="C10" s="112">
        <v>49</v>
      </c>
      <c r="D10" s="113" t="s">
        <v>63</v>
      </c>
      <c r="E10" s="19"/>
    </row>
    <row r="11" spans="1:4" ht="12.75">
      <c r="A11" s="382" t="s">
        <v>209</v>
      </c>
      <c r="B11" s="115">
        <v>6</v>
      </c>
      <c r="C11" s="115">
        <v>6</v>
      </c>
      <c r="D11" s="116" t="s">
        <v>63</v>
      </c>
    </row>
    <row r="12" spans="1:4" ht="12.75">
      <c r="A12" s="382" t="s">
        <v>210</v>
      </c>
      <c r="B12" s="115">
        <v>2</v>
      </c>
      <c r="C12" s="115">
        <v>2</v>
      </c>
      <c r="D12" s="116" t="s">
        <v>63</v>
      </c>
    </row>
    <row r="13" spans="1:4" ht="12.75">
      <c r="A13" s="382" t="s">
        <v>211</v>
      </c>
      <c r="B13" s="115">
        <v>69</v>
      </c>
      <c r="C13" s="115">
        <v>69</v>
      </c>
      <c r="D13" s="116" t="s">
        <v>63</v>
      </c>
    </row>
    <row r="14" spans="1:5" ht="12.75">
      <c r="A14" s="382" t="s">
        <v>212</v>
      </c>
      <c r="B14" s="115">
        <v>22</v>
      </c>
      <c r="C14" s="115">
        <v>22</v>
      </c>
      <c r="D14" s="116" t="s">
        <v>63</v>
      </c>
      <c r="E14" s="39"/>
    </row>
    <row r="15" spans="1:5" ht="12.75">
      <c r="A15" s="382" t="s">
        <v>213</v>
      </c>
      <c r="B15" s="115">
        <v>3</v>
      </c>
      <c r="C15" s="115">
        <v>3</v>
      </c>
      <c r="D15" s="116" t="s">
        <v>63</v>
      </c>
      <c r="E15" s="39"/>
    </row>
    <row r="16" spans="1:5" ht="12.75">
      <c r="A16" s="382" t="s">
        <v>214</v>
      </c>
      <c r="B16" s="115">
        <v>38</v>
      </c>
      <c r="C16" s="115">
        <v>37</v>
      </c>
      <c r="D16" s="116">
        <v>1</v>
      </c>
      <c r="E16" s="39"/>
    </row>
    <row r="17" spans="1:5" ht="12.75">
      <c r="A17" s="382" t="s">
        <v>215</v>
      </c>
      <c r="B17" s="115">
        <v>94</v>
      </c>
      <c r="C17" s="115">
        <v>87</v>
      </c>
      <c r="D17" s="116">
        <v>7</v>
      </c>
      <c r="E17" s="39"/>
    </row>
    <row r="18" spans="1:5" ht="12.75">
      <c r="A18" s="382" t="s">
        <v>216</v>
      </c>
      <c r="B18" s="115">
        <v>9</v>
      </c>
      <c r="C18" s="115">
        <v>9</v>
      </c>
      <c r="D18" s="116" t="s">
        <v>63</v>
      </c>
      <c r="E18" s="39"/>
    </row>
    <row r="19" spans="1:5" ht="12.75">
      <c r="A19" s="382" t="s">
        <v>217</v>
      </c>
      <c r="B19" s="115">
        <v>122</v>
      </c>
      <c r="C19" s="115">
        <v>120</v>
      </c>
      <c r="D19" s="116">
        <v>2</v>
      </c>
      <c r="E19" s="39"/>
    </row>
    <row r="20" spans="1:5" ht="12.75">
      <c r="A20" s="382" t="s">
        <v>218</v>
      </c>
      <c r="B20" s="115">
        <v>4</v>
      </c>
      <c r="C20" s="115">
        <v>4</v>
      </c>
      <c r="D20" s="116" t="s">
        <v>63</v>
      </c>
      <c r="E20" s="39"/>
    </row>
    <row r="21" spans="1:5" ht="12.75">
      <c r="A21" s="382" t="s">
        <v>219</v>
      </c>
      <c r="B21" s="115">
        <v>82</v>
      </c>
      <c r="C21" s="115">
        <v>80</v>
      </c>
      <c r="D21" s="116">
        <v>2</v>
      </c>
      <c r="E21" s="39"/>
    </row>
    <row r="22" spans="1:5" ht="12.75">
      <c r="A22" s="382" t="s">
        <v>220</v>
      </c>
      <c r="B22" s="115">
        <v>25</v>
      </c>
      <c r="C22" s="115">
        <v>24</v>
      </c>
      <c r="D22" s="116">
        <v>1</v>
      </c>
      <c r="E22" s="39"/>
    </row>
    <row r="23" spans="1:5" ht="12.75">
      <c r="A23" s="382" t="s">
        <v>221</v>
      </c>
      <c r="B23" s="379">
        <v>32</v>
      </c>
      <c r="C23" s="379">
        <v>31</v>
      </c>
      <c r="D23" s="380">
        <v>1</v>
      </c>
      <c r="E23" s="39"/>
    </row>
    <row r="24" spans="1:5" ht="12.75">
      <c r="A24" s="382" t="s">
        <v>222</v>
      </c>
      <c r="B24" s="115">
        <v>14</v>
      </c>
      <c r="C24" s="115">
        <v>14</v>
      </c>
      <c r="D24" s="116" t="s">
        <v>63</v>
      </c>
      <c r="E24" s="39"/>
    </row>
    <row r="25" spans="1:5" ht="12.75">
      <c r="A25" s="382" t="s">
        <v>223</v>
      </c>
      <c r="B25" s="115">
        <v>59</v>
      </c>
      <c r="C25" s="115">
        <v>58</v>
      </c>
      <c r="D25" s="116">
        <v>1</v>
      </c>
      <c r="E25" s="39"/>
    </row>
    <row r="26" spans="1:5" ht="12.75">
      <c r="A26" s="382" t="s">
        <v>224</v>
      </c>
      <c r="B26" s="115">
        <v>7</v>
      </c>
      <c r="C26" s="115">
        <v>7</v>
      </c>
      <c r="D26" s="116" t="s">
        <v>63</v>
      </c>
      <c r="E26" s="39"/>
    </row>
    <row r="27" spans="1:4" ht="12.75">
      <c r="A27" s="382"/>
      <c r="B27" s="379"/>
      <c r="C27" s="379"/>
      <c r="D27" s="380"/>
    </row>
    <row r="28" spans="1:4" s="25" customFormat="1" ht="13.5" thickBot="1">
      <c r="A28" s="383" t="s">
        <v>81</v>
      </c>
      <c r="B28" s="232">
        <v>637</v>
      </c>
      <c r="C28" s="232">
        <v>622</v>
      </c>
      <c r="D28" s="233">
        <v>15</v>
      </c>
    </row>
    <row r="29" spans="1:4" ht="12.75">
      <c r="A29" s="118" t="s">
        <v>235</v>
      </c>
      <c r="B29" s="118"/>
      <c r="C29" s="118"/>
      <c r="D29" s="118"/>
    </row>
    <row r="30" spans="1:7" ht="12.75">
      <c r="A30" s="17" t="s">
        <v>102</v>
      </c>
      <c r="C30" s="28"/>
      <c r="D30" s="27"/>
      <c r="E30" s="24"/>
      <c r="F30" s="24"/>
      <c r="G30" s="27"/>
    </row>
    <row r="31" spans="3:4" ht="12.75">
      <c r="C31" s="76"/>
      <c r="D31"/>
    </row>
    <row r="32" spans="3:4" ht="12.75">
      <c r="C32"/>
      <c r="D32"/>
    </row>
    <row r="33" spans="2:4" ht="12.75">
      <c r="B33" s="39"/>
      <c r="C33" s="70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1:D1"/>
    <mergeCell ref="A3:D3"/>
    <mergeCell ref="C7:D7"/>
    <mergeCell ref="A4:D4"/>
    <mergeCell ref="A5:D5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9" r:id="rId2"/>
  <headerFooter alignWithMargins="0">
    <oddFooter>&amp;C&amp;A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4" transitionEvaluation="1"/>
  <dimension ref="A1:G39"/>
  <sheetViews>
    <sheetView showGridLines="0" view="pageBreakPreview" zoomScale="75" zoomScaleNormal="75" zoomScaleSheetLayoutView="75" workbookViewId="0" topLeftCell="A13">
      <selection activeCell="D23" sqref="D23:D24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239</v>
      </c>
      <c r="B3" s="378"/>
      <c r="C3" s="378"/>
      <c r="D3" s="378"/>
    </row>
    <row r="4" spans="1:4" ht="15">
      <c r="A4" s="378" t="s">
        <v>240</v>
      </c>
      <c r="B4" s="378"/>
      <c r="C4" s="378"/>
      <c r="D4" s="378"/>
    </row>
    <row r="5" spans="1:4" ht="15">
      <c r="A5" s="378" t="s">
        <v>241</v>
      </c>
      <c r="B5" s="378"/>
      <c r="C5" s="378"/>
      <c r="D5" s="378"/>
    </row>
    <row r="6" spans="1:4" ht="13.5" thickBot="1">
      <c r="A6" s="110"/>
      <c r="B6" s="110"/>
      <c r="C6" s="110"/>
      <c r="D6" s="110"/>
    </row>
    <row r="7" spans="1:4" ht="12.75">
      <c r="A7" s="119"/>
      <c r="B7" s="390" t="s">
        <v>75</v>
      </c>
      <c r="C7" s="386" t="s">
        <v>225</v>
      </c>
      <c r="D7" s="387"/>
    </row>
    <row r="8" spans="1:4" ht="12.75">
      <c r="A8" s="122" t="s">
        <v>9</v>
      </c>
      <c r="B8" s="391" t="s">
        <v>10</v>
      </c>
      <c r="C8" s="384" t="s">
        <v>83</v>
      </c>
      <c r="D8" s="388" t="s">
        <v>84</v>
      </c>
    </row>
    <row r="9" spans="1:4" ht="13.5" thickBot="1">
      <c r="A9" s="125"/>
      <c r="B9" s="392" t="s">
        <v>48</v>
      </c>
      <c r="C9" s="385" t="s">
        <v>44</v>
      </c>
      <c r="D9" s="389" t="s">
        <v>44</v>
      </c>
    </row>
    <row r="10" spans="1:5" ht="12.75">
      <c r="A10" s="381" t="s">
        <v>208</v>
      </c>
      <c r="B10" s="112">
        <v>80</v>
      </c>
      <c r="C10" s="112">
        <v>79</v>
      </c>
      <c r="D10" s="113">
        <v>1</v>
      </c>
      <c r="E10" s="19"/>
    </row>
    <row r="11" spans="1:4" ht="12.75">
      <c r="A11" s="382" t="s">
        <v>209</v>
      </c>
      <c r="B11" s="115">
        <v>27</v>
      </c>
      <c r="C11" s="115">
        <v>27</v>
      </c>
      <c r="D11" s="116" t="s">
        <v>63</v>
      </c>
    </row>
    <row r="12" spans="1:4" ht="12.75">
      <c r="A12" s="382" t="s">
        <v>210</v>
      </c>
      <c r="B12" s="115">
        <v>14</v>
      </c>
      <c r="C12" s="115">
        <v>14</v>
      </c>
      <c r="D12" s="116" t="s">
        <v>63</v>
      </c>
    </row>
    <row r="13" spans="1:4" ht="12.75">
      <c r="A13" s="382" t="s">
        <v>211</v>
      </c>
      <c r="B13" s="115">
        <v>64</v>
      </c>
      <c r="C13" s="115">
        <v>64</v>
      </c>
      <c r="D13" s="116" t="s">
        <v>63</v>
      </c>
    </row>
    <row r="14" spans="1:5" ht="12.75">
      <c r="A14" s="382" t="s">
        <v>212</v>
      </c>
      <c r="B14" s="115">
        <v>125</v>
      </c>
      <c r="C14" s="115">
        <v>125</v>
      </c>
      <c r="D14" s="116" t="s">
        <v>63</v>
      </c>
      <c r="E14" s="39"/>
    </row>
    <row r="15" spans="1:5" ht="12.75">
      <c r="A15" s="382" t="s">
        <v>213</v>
      </c>
      <c r="B15" s="115">
        <v>39</v>
      </c>
      <c r="C15" s="115">
        <v>39</v>
      </c>
      <c r="D15" s="116" t="s">
        <v>63</v>
      </c>
      <c r="E15" s="39"/>
    </row>
    <row r="16" spans="1:5" ht="12.75">
      <c r="A16" s="382" t="s">
        <v>214</v>
      </c>
      <c r="B16" s="115">
        <v>476</v>
      </c>
      <c r="C16" s="115">
        <v>469</v>
      </c>
      <c r="D16" s="116">
        <v>7</v>
      </c>
      <c r="E16" s="39"/>
    </row>
    <row r="17" spans="1:5" ht="12.75">
      <c r="A17" s="382" t="s">
        <v>215</v>
      </c>
      <c r="B17" s="115">
        <v>567</v>
      </c>
      <c r="C17" s="115">
        <v>559</v>
      </c>
      <c r="D17" s="116">
        <v>8</v>
      </c>
      <c r="E17" s="39"/>
    </row>
    <row r="18" spans="1:5" ht="12.75">
      <c r="A18" s="382" t="s">
        <v>216</v>
      </c>
      <c r="B18" s="115">
        <v>37</v>
      </c>
      <c r="C18" s="115">
        <v>36</v>
      </c>
      <c r="D18" s="116">
        <v>1</v>
      </c>
      <c r="E18" s="39"/>
    </row>
    <row r="19" spans="1:5" ht="12.75">
      <c r="A19" s="382" t="s">
        <v>217</v>
      </c>
      <c r="B19" s="115">
        <v>746</v>
      </c>
      <c r="C19" s="115">
        <v>740</v>
      </c>
      <c r="D19" s="116">
        <v>6</v>
      </c>
      <c r="E19" s="39"/>
    </row>
    <row r="20" spans="1:5" ht="12.75">
      <c r="A20" s="382" t="s">
        <v>218</v>
      </c>
      <c r="B20" s="115">
        <v>33</v>
      </c>
      <c r="C20" s="115">
        <v>32</v>
      </c>
      <c r="D20" s="116">
        <v>1</v>
      </c>
      <c r="E20" s="39"/>
    </row>
    <row r="21" spans="1:5" ht="12.75">
      <c r="A21" s="382" t="s">
        <v>219</v>
      </c>
      <c r="B21" s="115">
        <v>405</v>
      </c>
      <c r="C21" s="115">
        <v>403</v>
      </c>
      <c r="D21" s="116">
        <v>2</v>
      </c>
      <c r="E21" s="39"/>
    </row>
    <row r="22" spans="1:5" ht="12.75">
      <c r="A22" s="382" t="s">
        <v>220</v>
      </c>
      <c r="B22" s="115">
        <v>172</v>
      </c>
      <c r="C22" s="115">
        <v>171</v>
      </c>
      <c r="D22" s="116">
        <v>1</v>
      </c>
      <c r="E22" s="39"/>
    </row>
    <row r="23" spans="1:5" ht="12.75">
      <c r="A23" s="382" t="s">
        <v>221</v>
      </c>
      <c r="B23" s="379">
        <v>40</v>
      </c>
      <c r="C23" s="379">
        <v>40</v>
      </c>
      <c r="D23" s="116" t="s">
        <v>63</v>
      </c>
      <c r="E23" s="39"/>
    </row>
    <row r="24" spans="1:5" ht="12.75">
      <c r="A24" s="382" t="s">
        <v>222</v>
      </c>
      <c r="B24" s="115">
        <v>126</v>
      </c>
      <c r="C24" s="115">
        <v>126</v>
      </c>
      <c r="D24" s="116" t="s">
        <v>63</v>
      </c>
      <c r="E24" s="39"/>
    </row>
    <row r="25" spans="1:5" ht="12.75">
      <c r="A25" s="382" t="s">
        <v>223</v>
      </c>
      <c r="B25" s="115">
        <v>398</v>
      </c>
      <c r="C25" s="115">
        <v>388</v>
      </c>
      <c r="D25" s="116">
        <v>10</v>
      </c>
      <c r="E25" s="39"/>
    </row>
    <row r="26" spans="1:5" ht="12.75">
      <c r="A26" s="382" t="s">
        <v>224</v>
      </c>
      <c r="B26" s="115">
        <v>6</v>
      </c>
      <c r="C26" s="115">
        <v>5</v>
      </c>
      <c r="D26" s="116">
        <v>1</v>
      </c>
      <c r="E26" s="39"/>
    </row>
    <row r="27" spans="1:4" ht="12.75">
      <c r="A27" s="382"/>
      <c r="B27" s="379"/>
      <c r="C27" s="379"/>
      <c r="D27" s="380"/>
    </row>
    <row r="28" spans="1:4" s="25" customFormat="1" ht="13.5" thickBot="1">
      <c r="A28" s="383" t="s">
        <v>81</v>
      </c>
      <c r="B28" s="232">
        <v>3355</v>
      </c>
      <c r="C28" s="232">
        <v>3317</v>
      </c>
      <c r="D28" s="233">
        <v>38</v>
      </c>
    </row>
    <row r="29" spans="1:4" ht="12.75">
      <c r="A29" s="118" t="s">
        <v>235</v>
      </c>
      <c r="B29" s="118"/>
      <c r="C29" s="118"/>
      <c r="D29" s="118"/>
    </row>
    <row r="30" spans="1:7" ht="12.75">
      <c r="A30" s="17" t="s">
        <v>102</v>
      </c>
      <c r="C30" s="28"/>
      <c r="D30" s="27"/>
      <c r="E30" s="24"/>
      <c r="F30" s="24"/>
      <c r="G30" s="27"/>
    </row>
    <row r="31" spans="3:4" ht="12.75">
      <c r="C31" s="76"/>
      <c r="D31"/>
    </row>
    <row r="32" spans="3:4" ht="12.75">
      <c r="C32"/>
      <c r="D32"/>
    </row>
    <row r="33" spans="2:4" ht="12.75">
      <c r="B33" s="39"/>
      <c r="C33" s="70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headerFooter alignWithMargins="0">
    <oddFooter>&amp;C&amp;A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6" transitionEvaluation="1">
    <pageSetUpPr fitToPage="1"/>
  </sheetPr>
  <dimension ref="A1:G38"/>
  <sheetViews>
    <sheetView showGridLines="0" view="pageBreakPreview" zoomScale="75" zoomScaleNormal="75" zoomScaleSheetLayoutView="75" workbookViewId="0" topLeftCell="A9">
      <selection activeCell="D17" sqref="D17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7.57421875" style="17" customWidth="1"/>
    <col min="6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242</v>
      </c>
      <c r="B3" s="378"/>
      <c r="C3" s="378"/>
      <c r="D3" s="378"/>
    </row>
    <row r="4" spans="1:4" ht="15">
      <c r="A4" s="378" t="s">
        <v>243</v>
      </c>
      <c r="B4" s="378"/>
      <c r="C4" s="378"/>
      <c r="D4" s="378"/>
    </row>
    <row r="5" spans="1:4" ht="13.5" thickBot="1">
      <c r="A5" s="110"/>
      <c r="B5" s="110"/>
      <c r="C5" s="110"/>
      <c r="D5" s="110"/>
    </row>
    <row r="6" spans="1:4" ht="12.75">
      <c r="A6" s="119"/>
      <c r="B6" s="390" t="s">
        <v>75</v>
      </c>
      <c r="C6" s="386" t="s">
        <v>225</v>
      </c>
      <c r="D6" s="387"/>
    </row>
    <row r="7" spans="1:4" ht="12.75">
      <c r="A7" s="122" t="s">
        <v>9</v>
      </c>
      <c r="B7" s="391" t="s">
        <v>10</v>
      </c>
      <c r="C7" s="384" t="s">
        <v>83</v>
      </c>
      <c r="D7" s="388" t="s">
        <v>84</v>
      </c>
    </row>
    <row r="8" spans="1:4" ht="13.5" thickBot="1">
      <c r="A8" s="125"/>
      <c r="B8" s="392" t="s">
        <v>48</v>
      </c>
      <c r="C8" s="385" t="s">
        <v>44</v>
      </c>
      <c r="D8" s="389" t="s">
        <v>44</v>
      </c>
    </row>
    <row r="9" spans="1:5" ht="12.75">
      <c r="A9" s="381" t="s">
        <v>208</v>
      </c>
      <c r="B9" s="112">
        <v>88</v>
      </c>
      <c r="C9" s="112">
        <v>86</v>
      </c>
      <c r="D9" s="113">
        <v>2</v>
      </c>
      <c r="E9" s="19"/>
    </row>
    <row r="10" spans="1:4" ht="12.75">
      <c r="A10" s="382" t="s">
        <v>209</v>
      </c>
      <c r="B10" s="115">
        <v>18</v>
      </c>
      <c r="C10" s="115">
        <v>18</v>
      </c>
      <c r="D10" s="116" t="s">
        <v>63</v>
      </c>
    </row>
    <row r="11" spans="1:4" ht="12.75">
      <c r="A11" s="382" t="s">
        <v>210</v>
      </c>
      <c r="B11" s="115">
        <v>10</v>
      </c>
      <c r="C11" s="115">
        <v>9</v>
      </c>
      <c r="D11" s="116">
        <v>1</v>
      </c>
    </row>
    <row r="12" spans="1:4" ht="12.75">
      <c r="A12" s="382" t="s">
        <v>211</v>
      </c>
      <c r="B12" s="115">
        <v>15</v>
      </c>
      <c r="C12" s="115">
        <v>15</v>
      </c>
      <c r="D12" s="116" t="s">
        <v>63</v>
      </c>
    </row>
    <row r="13" spans="1:5" ht="12.75">
      <c r="A13" s="382" t="s">
        <v>212</v>
      </c>
      <c r="B13" s="115">
        <v>23</v>
      </c>
      <c r="C13" s="115">
        <v>23</v>
      </c>
      <c r="D13" s="116" t="s">
        <v>63</v>
      </c>
      <c r="E13" s="39"/>
    </row>
    <row r="14" spans="1:5" ht="12.75">
      <c r="A14" s="382" t="s">
        <v>213</v>
      </c>
      <c r="B14" s="115">
        <v>21</v>
      </c>
      <c r="C14" s="115">
        <v>19</v>
      </c>
      <c r="D14" s="116">
        <v>2</v>
      </c>
      <c r="E14" s="39"/>
    </row>
    <row r="15" spans="1:5" ht="12.75">
      <c r="A15" s="382" t="s">
        <v>214</v>
      </c>
      <c r="B15" s="115">
        <v>157</v>
      </c>
      <c r="C15" s="115">
        <v>151</v>
      </c>
      <c r="D15" s="116">
        <v>6</v>
      </c>
      <c r="E15" s="39"/>
    </row>
    <row r="16" spans="1:5" ht="12.75">
      <c r="A16" s="382" t="s">
        <v>215</v>
      </c>
      <c r="B16" s="115">
        <v>147</v>
      </c>
      <c r="C16" s="115">
        <v>146</v>
      </c>
      <c r="D16" s="116">
        <v>1</v>
      </c>
      <c r="E16" s="39"/>
    </row>
    <row r="17" spans="1:5" ht="12.75">
      <c r="A17" s="382" t="s">
        <v>216</v>
      </c>
      <c r="B17" s="115">
        <v>15</v>
      </c>
      <c r="C17" s="115">
        <v>15</v>
      </c>
      <c r="D17" s="116" t="s">
        <v>63</v>
      </c>
      <c r="E17" s="39"/>
    </row>
    <row r="18" spans="1:5" ht="12.75">
      <c r="A18" s="382" t="s">
        <v>217</v>
      </c>
      <c r="B18" s="115">
        <v>198</v>
      </c>
      <c r="C18" s="115">
        <v>194</v>
      </c>
      <c r="D18" s="116">
        <v>4</v>
      </c>
      <c r="E18" s="39"/>
    </row>
    <row r="19" spans="1:5" ht="12.75">
      <c r="A19" s="382" t="s">
        <v>218</v>
      </c>
      <c r="B19" s="115">
        <v>17</v>
      </c>
      <c r="C19" s="115">
        <v>16</v>
      </c>
      <c r="D19" s="116">
        <v>1</v>
      </c>
      <c r="E19" s="39"/>
    </row>
    <row r="20" spans="1:5" ht="12.75">
      <c r="A20" s="382" t="s">
        <v>219</v>
      </c>
      <c r="B20" s="115">
        <v>115</v>
      </c>
      <c r="C20" s="115">
        <v>111</v>
      </c>
      <c r="D20" s="116">
        <v>4</v>
      </c>
      <c r="E20" s="39"/>
    </row>
    <row r="21" spans="1:5" ht="12.75">
      <c r="A21" s="382" t="s">
        <v>220</v>
      </c>
      <c r="B21" s="115">
        <v>61</v>
      </c>
      <c r="C21" s="115">
        <v>59</v>
      </c>
      <c r="D21" s="116">
        <v>2</v>
      </c>
      <c r="E21" s="39"/>
    </row>
    <row r="22" spans="1:5" ht="12.75">
      <c r="A22" s="382" t="s">
        <v>221</v>
      </c>
      <c r="B22" s="379">
        <v>9</v>
      </c>
      <c r="C22" s="379">
        <v>9</v>
      </c>
      <c r="D22" s="116" t="s">
        <v>63</v>
      </c>
      <c r="E22" s="39"/>
    </row>
    <row r="23" spans="1:5" ht="12.75">
      <c r="A23" s="382" t="s">
        <v>222</v>
      </c>
      <c r="B23" s="115">
        <v>48</v>
      </c>
      <c r="C23" s="115">
        <v>45</v>
      </c>
      <c r="D23" s="116">
        <v>3</v>
      </c>
      <c r="E23" s="39"/>
    </row>
    <row r="24" spans="1:5" ht="12.75">
      <c r="A24" s="382" t="s">
        <v>223</v>
      </c>
      <c r="B24" s="115">
        <v>107</v>
      </c>
      <c r="C24" s="115">
        <v>105</v>
      </c>
      <c r="D24" s="116">
        <v>2</v>
      </c>
      <c r="E24" s="39"/>
    </row>
    <row r="25" spans="1:5" ht="12.75">
      <c r="A25" s="382" t="s">
        <v>224</v>
      </c>
      <c r="B25" s="115">
        <v>6</v>
      </c>
      <c r="C25" s="115">
        <v>5</v>
      </c>
      <c r="D25" s="116">
        <v>1</v>
      </c>
      <c r="E25" s="39"/>
    </row>
    <row r="26" spans="1:4" ht="12.75">
      <c r="A26" s="382"/>
      <c r="B26" s="379"/>
      <c r="C26" s="379"/>
      <c r="D26" s="380"/>
    </row>
    <row r="27" spans="1:4" s="25" customFormat="1" ht="13.5" thickBot="1">
      <c r="A27" s="383" t="s">
        <v>81</v>
      </c>
      <c r="B27" s="232">
        <v>1055</v>
      </c>
      <c r="C27" s="232">
        <v>1026</v>
      </c>
      <c r="D27" s="233">
        <v>29</v>
      </c>
    </row>
    <row r="28" spans="1:4" ht="12.75">
      <c r="A28" s="118" t="s">
        <v>235</v>
      </c>
      <c r="B28" s="118"/>
      <c r="C28" s="118"/>
      <c r="D28" s="118"/>
    </row>
    <row r="29" spans="1:7" ht="12.75">
      <c r="A29" s="17" t="s">
        <v>102</v>
      </c>
      <c r="C29" s="28"/>
      <c r="D29" s="27"/>
      <c r="E29" s="24"/>
      <c r="F29" s="24"/>
      <c r="G29" s="27"/>
    </row>
    <row r="30" spans="3:4" ht="12.75">
      <c r="C30" s="76"/>
      <c r="D30"/>
    </row>
    <row r="31" spans="3:4" ht="12.75">
      <c r="C31"/>
      <c r="D31"/>
    </row>
    <row r="32" spans="2:4" ht="12.75">
      <c r="B32" s="39"/>
      <c r="C32" s="70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A1:D1"/>
    <mergeCell ref="A3:D3"/>
    <mergeCell ref="A4:D4"/>
    <mergeCell ref="C7:C8"/>
    <mergeCell ref="D7:D8"/>
    <mergeCell ref="C6:D6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4" r:id="rId2"/>
  <headerFooter alignWithMargins="0">
    <oddFooter>&amp;C&amp;A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38"/>
  <sheetViews>
    <sheetView showGridLines="0" view="pageBreakPreview" zoomScale="75" zoomScaleNormal="75" zoomScaleSheetLayoutView="75" workbookViewId="0" topLeftCell="A1">
      <selection activeCell="G94" sqref="G94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7.57421875" style="17" customWidth="1"/>
    <col min="6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244</v>
      </c>
      <c r="B3" s="378"/>
      <c r="C3" s="378"/>
      <c r="D3" s="378"/>
    </row>
    <row r="4" spans="1:4" ht="15">
      <c r="A4" s="378" t="s">
        <v>245</v>
      </c>
      <c r="B4" s="378"/>
      <c r="C4" s="378"/>
      <c r="D4" s="378"/>
    </row>
    <row r="5" spans="1:4" ht="13.5" thickBot="1">
      <c r="A5" s="110"/>
      <c r="B5" s="110"/>
      <c r="C5" s="110"/>
      <c r="D5" s="110"/>
    </row>
    <row r="6" spans="1:4" ht="12.75">
      <c r="A6" s="119"/>
      <c r="B6" s="390" t="s">
        <v>75</v>
      </c>
      <c r="C6" s="386" t="s">
        <v>225</v>
      </c>
      <c r="D6" s="387"/>
    </row>
    <row r="7" spans="1:4" ht="12.75">
      <c r="A7" s="122" t="s">
        <v>9</v>
      </c>
      <c r="B7" s="391" t="s">
        <v>10</v>
      </c>
      <c r="C7" s="384" t="s">
        <v>83</v>
      </c>
      <c r="D7" s="388" t="s">
        <v>84</v>
      </c>
    </row>
    <row r="8" spans="1:4" ht="13.5" thickBot="1">
      <c r="A8" s="125"/>
      <c r="B8" s="392" t="s">
        <v>48</v>
      </c>
      <c r="C8" s="385" t="s">
        <v>44</v>
      </c>
      <c r="D8" s="389" t="s">
        <v>44</v>
      </c>
    </row>
    <row r="9" spans="1:5" ht="12.75">
      <c r="A9" s="381" t="s">
        <v>208</v>
      </c>
      <c r="B9" s="112">
        <v>292</v>
      </c>
      <c r="C9" s="112">
        <v>291</v>
      </c>
      <c r="D9" s="113">
        <v>1</v>
      </c>
      <c r="E9" s="19"/>
    </row>
    <row r="10" spans="1:4" ht="12.75">
      <c r="A10" s="382" t="s">
        <v>209</v>
      </c>
      <c r="B10" s="115">
        <v>36</v>
      </c>
      <c r="C10" s="115">
        <v>36</v>
      </c>
      <c r="D10" s="116" t="s">
        <v>63</v>
      </c>
    </row>
    <row r="11" spans="1:4" ht="12.75">
      <c r="A11" s="382" t="s">
        <v>210</v>
      </c>
      <c r="B11" s="115">
        <v>7</v>
      </c>
      <c r="C11" s="115">
        <v>7</v>
      </c>
      <c r="D11" s="116" t="s">
        <v>63</v>
      </c>
    </row>
    <row r="12" spans="1:4" ht="12.75">
      <c r="A12" s="382" t="s">
        <v>211</v>
      </c>
      <c r="B12" s="115">
        <v>3937</v>
      </c>
      <c r="C12" s="115">
        <v>3932</v>
      </c>
      <c r="D12" s="116">
        <v>5</v>
      </c>
    </row>
    <row r="13" spans="1:5" ht="12.75">
      <c r="A13" s="382" t="s">
        <v>212</v>
      </c>
      <c r="B13" s="115">
        <v>47</v>
      </c>
      <c r="C13" s="115">
        <v>47</v>
      </c>
      <c r="D13" s="116" t="s">
        <v>63</v>
      </c>
      <c r="E13" s="39"/>
    </row>
    <row r="14" spans="1:5" ht="12.75">
      <c r="A14" s="382" t="s">
        <v>213</v>
      </c>
      <c r="B14" s="115">
        <v>6</v>
      </c>
      <c r="C14" s="115">
        <v>6</v>
      </c>
      <c r="D14" s="116" t="s">
        <v>63</v>
      </c>
      <c r="E14" s="39"/>
    </row>
    <row r="15" spans="1:5" ht="12.75">
      <c r="A15" s="382" t="s">
        <v>214</v>
      </c>
      <c r="B15" s="115">
        <v>29</v>
      </c>
      <c r="C15" s="115">
        <v>29</v>
      </c>
      <c r="D15" s="116" t="s">
        <v>63</v>
      </c>
      <c r="E15" s="39"/>
    </row>
    <row r="16" spans="1:5" ht="12.75">
      <c r="A16" s="382" t="s">
        <v>215</v>
      </c>
      <c r="B16" s="115">
        <v>184</v>
      </c>
      <c r="C16" s="115">
        <v>183</v>
      </c>
      <c r="D16" s="116">
        <v>1</v>
      </c>
      <c r="E16" s="39"/>
    </row>
    <row r="17" spans="1:5" ht="12.75">
      <c r="A17" s="382" t="s">
        <v>216</v>
      </c>
      <c r="B17" s="115">
        <v>15</v>
      </c>
      <c r="C17" s="115">
        <v>15</v>
      </c>
      <c r="D17" s="116" t="s">
        <v>63</v>
      </c>
      <c r="E17" s="39"/>
    </row>
    <row r="18" spans="1:5" ht="12.75">
      <c r="A18" s="382" t="s">
        <v>217</v>
      </c>
      <c r="B18" s="115">
        <v>87</v>
      </c>
      <c r="C18" s="115">
        <v>87</v>
      </c>
      <c r="D18" s="116" t="s">
        <v>63</v>
      </c>
      <c r="E18" s="39"/>
    </row>
    <row r="19" spans="1:5" ht="12.75">
      <c r="A19" s="382" t="s">
        <v>218</v>
      </c>
      <c r="B19" s="115">
        <v>7</v>
      </c>
      <c r="C19" s="115">
        <v>7</v>
      </c>
      <c r="D19" s="116" t="s">
        <v>63</v>
      </c>
      <c r="E19" s="39"/>
    </row>
    <row r="20" spans="1:5" ht="12.75">
      <c r="A20" s="382" t="s">
        <v>219</v>
      </c>
      <c r="B20" s="115">
        <v>95</v>
      </c>
      <c r="C20" s="115">
        <v>95</v>
      </c>
      <c r="D20" s="116" t="s">
        <v>63</v>
      </c>
      <c r="E20" s="39"/>
    </row>
    <row r="21" spans="1:5" ht="12.75">
      <c r="A21" s="382" t="s">
        <v>220</v>
      </c>
      <c r="B21" s="115">
        <v>30</v>
      </c>
      <c r="C21" s="115">
        <v>30</v>
      </c>
      <c r="D21" s="116" t="s">
        <v>63</v>
      </c>
      <c r="E21" s="39"/>
    </row>
    <row r="22" spans="1:5" ht="12.75">
      <c r="A22" s="382" t="s">
        <v>221</v>
      </c>
      <c r="B22" s="379">
        <v>4</v>
      </c>
      <c r="C22" s="379">
        <v>4</v>
      </c>
      <c r="D22" s="116" t="s">
        <v>63</v>
      </c>
      <c r="E22" s="39"/>
    </row>
    <row r="23" spans="1:5" ht="12.75">
      <c r="A23" s="382" t="s">
        <v>222</v>
      </c>
      <c r="B23" s="115">
        <v>69</v>
      </c>
      <c r="C23" s="115">
        <v>68</v>
      </c>
      <c r="D23" s="116">
        <v>1</v>
      </c>
      <c r="E23" s="39"/>
    </row>
    <row r="24" spans="1:5" ht="12.75">
      <c r="A24" s="382" t="s">
        <v>223</v>
      </c>
      <c r="B24" s="115">
        <v>107</v>
      </c>
      <c r="C24" s="115">
        <v>107</v>
      </c>
      <c r="D24" s="116" t="s">
        <v>63</v>
      </c>
      <c r="E24" s="39"/>
    </row>
    <row r="25" spans="1:5" ht="12.75">
      <c r="A25" s="382" t="s">
        <v>224</v>
      </c>
      <c r="B25" s="115">
        <v>7</v>
      </c>
      <c r="C25" s="115">
        <v>7</v>
      </c>
      <c r="D25" s="116" t="s">
        <v>63</v>
      </c>
      <c r="E25" s="39"/>
    </row>
    <row r="26" spans="1:4" ht="12.75">
      <c r="A26" s="382"/>
      <c r="B26" s="379"/>
      <c r="C26" s="379"/>
      <c r="D26" s="380"/>
    </row>
    <row r="27" spans="1:4" s="25" customFormat="1" ht="13.5" thickBot="1">
      <c r="A27" s="383" t="s">
        <v>81</v>
      </c>
      <c r="B27" s="232">
        <v>4959</v>
      </c>
      <c r="C27" s="232">
        <v>4951</v>
      </c>
      <c r="D27" s="233">
        <v>8</v>
      </c>
    </row>
    <row r="28" spans="1:4" ht="12.75">
      <c r="A28" s="118" t="s">
        <v>235</v>
      </c>
      <c r="B28" s="118"/>
      <c r="C28" s="118"/>
      <c r="D28" s="118"/>
    </row>
    <row r="29" spans="1:7" ht="12.75">
      <c r="A29" s="17" t="s">
        <v>102</v>
      </c>
      <c r="C29" s="28"/>
      <c r="D29" s="27"/>
      <c r="E29" s="24"/>
      <c r="F29" s="24"/>
      <c r="G29" s="27"/>
    </row>
    <row r="30" spans="3:4" ht="12.75">
      <c r="C30" s="76"/>
      <c r="D30"/>
    </row>
    <row r="31" spans="3:4" ht="12.75">
      <c r="C31"/>
      <c r="D31"/>
    </row>
    <row r="32" spans="2:4" ht="12.75">
      <c r="B32" s="39"/>
      <c r="C32" s="70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6:D6"/>
    <mergeCell ref="C7:C8"/>
    <mergeCell ref="D7:D8"/>
    <mergeCell ref="A1:D1"/>
    <mergeCell ref="A3:D3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82" r:id="rId2"/>
  <headerFooter alignWithMargins="0">
    <oddFooter>&amp;C&amp;A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G38"/>
  <sheetViews>
    <sheetView showGridLines="0" tabSelected="1" view="pageBreakPreview" zoomScale="75" zoomScaleNormal="75" zoomScaleSheetLayoutView="75" workbookViewId="0" topLeftCell="A1">
      <selection activeCell="C31" sqref="C31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7.57421875" style="17" customWidth="1"/>
    <col min="6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246</v>
      </c>
      <c r="B3" s="378"/>
      <c r="C3" s="378"/>
      <c r="D3" s="378"/>
    </row>
    <row r="4" spans="1:4" ht="15">
      <c r="A4" s="378" t="s">
        <v>247</v>
      </c>
      <c r="B4" s="378"/>
      <c r="C4" s="378"/>
      <c r="D4" s="378"/>
    </row>
    <row r="5" spans="1:4" ht="13.5" thickBot="1">
      <c r="A5" s="110"/>
      <c r="B5" s="110"/>
      <c r="C5" s="110"/>
      <c r="D5" s="110"/>
    </row>
    <row r="6" spans="1:4" ht="12.75">
      <c r="A6" s="119"/>
      <c r="B6" s="390" t="s">
        <v>75</v>
      </c>
      <c r="C6" s="386" t="s">
        <v>225</v>
      </c>
      <c r="D6" s="387"/>
    </row>
    <row r="7" spans="1:4" ht="12.75">
      <c r="A7" s="122" t="s">
        <v>9</v>
      </c>
      <c r="B7" s="391" t="s">
        <v>10</v>
      </c>
      <c r="C7" s="384" t="s">
        <v>83</v>
      </c>
      <c r="D7" s="388" t="s">
        <v>84</v>
      </c>
    </row>
    <row r="8" spans="1:4" ht="13.5" thickBot="1">
      <c r="A8" s="125"/>
      <c r="B8" s="392" t="s">
        <v>48</v>
      </c>
      <c r="C8" s="385" t="s">
        <v>44</v>
      </c>
      <c r="D8" s="389" t="s">
        <v>44</v>
      </c>
    </row>
    <row r="9" spans="1:5" ht="12.75">
      <c r="A9" s="381" t="s">
        <v>208</v>
      </c>
      <c r="B9" s="112">
        <v>469</v>
      </c>
      <c r="C9" s="112">
        <v>449</v>
      </c>
      <c r="D9" s="113">
        <v>20</v>
      </c>
      <c r="E9" s="19"/>
    </row>
    <row r="10" spans="1:4" ht="12.75">
      <c r="A10" s="382" t="s">
        <v>209</v>
      </c>
      <c r="B10" s="115">
        <v>303</v>
      </c>
      <c r="C10" s="115">
        <v>295</v>
      </c>
      <c r="D10" s="116">
        <v>8</v>
      </c>
    </row>
    <row r="11" spans="1:4" ht="12.75">
      <c r="A11" s="382" t="s">
        <v>210</v>
      </c>
      <c r="B11" s="115">
        <v>80</v>
      </c>
      <c r="C11" s="115">
        <v>77</v>
      </c>
      <c r="D11" s="116">
        <v>3</v>
      </c>
    </row>
    <row r="12" spans="1:4" ht="12.75">
      <c r="A12" s="382" t="s">
        <v>211</v>
      </c>
      <c r="B12" s="115">
        <v>74</v>
      </c>
      <c r="C12" s="115">
        <v>72</v>
      </c>
      <c r="D12" s="116">
        <v>2</v>
      </c>
    </row>
    <row r="13" spans="1:5" ht="12.75">
      <c r="A13" s="382" t="s">
        <v>212</v>
      </c>
      <c r="B13" s="115">
        <v>77</v>
      </c>
      <c r="C13" s="115">
        <v>71</v>
      </c>
      <c r="D13" s="116">
        <v>6</v>
      </c>
      <c r="E13" s="39"/>
    </row>
    <row r="14" spans="1:5" ht="12.75">
      <c r="A14" s="382" t="s">
        <v>213</v>
      </c>
      <c r="B14" s="115">
        <v>26</v>
      </c>
      <c r="C14" s="115">
        <v>22</v>
      </c>
      <c r="D14" s="116">
        <v>4</v>
      </c>
      <c r="E14" s="39"/>
    </row>
    <row r="15" spans="1:5" ht="12.75">
      <c r="A15" s="382" t="s">
        <v>214</v>
      </c>
      <c r="B15" s="115">
        <v>494</v>
      </c>
      <c r="C15" s="115">
        <v>478</v>
      </c>
      <c r="D15" s="116">
        <v>16</v>
      </c>
      <c r="E15" s="39"/>
    </row>
    <row r="16" spans="1:5" ht="12.75">
      <c r="A16" s="382" t="s">
        <v>215</v>
      </c>
      <c r="B16" s="115">
        <v>447</v>
      </c>
      <c r="C16" s="115">
        <v>434</v>
      </c>
      <c r="D16" s="116">
        <v>13</v>
      </c>
      <c r="E16" s="39"/>
    </row>
    <row r="17" spans="1:5" ht="12.75">
      <c r="A17" s="382" t="s">
        <v>216</v>
      </c>
      <c r="B17" s="115">
        <v>386</v>
      </c>
      <c r="C17" s="115">
        <v>372</v>
      </c>
      <c r="D17" s="116">
        <v>14</v>
      </c>
      <c r="E17" s="39"/>
    </row>
    <row r="18" spans="1:5" ht="12.75">
      <c r="A18" s="382" t="s">
        <v>217</v>
      </c>
      <c r="B18" s="115">
        <v>234</v>
      </c>
      <c r="C18" s="115">
        <v>228</v>
      </c>
      <c r="D18" s="116">
        <v>6</v>
      </c>
      <c r="E18" s="39"/>
    </row>
    <row r="19" spans="1:5" ht="12.75">
      <c r="A19" s="382" t="s">
        <v>218</v>
      </c>
      <c r="B19" s="115">
        <v>206</v>
      </c>
      <c r="C19" s="115">
        <v>199</v>
      </c>
      <c r="D19" s="116">
        <v>7</v>
      </c>
      <c r="E19" s="39"/>
    </row>
    <row r="20" spans="1:5" ht="12.75">
      <c r="A20" s="382" t="s">
        <v>219</v>
      </c>
      <c r="B20" s="115">
        <v>285</v>
      </c>
      <c r="C20" s="115">
        <v>274</v>
      </c>
      <c r="D20" s="116">
        <v>11</v>
      </c>
      <c r="E20" s="39"/>
    </row>
    <row r="21" spans="1:5" ht="12.75">
      <c r="A21" s="382" t="s">
        <v>220</v>
      </c>
      <c r="B21" s="115">
        <v>78</v>
      </c>
      <c r="C21" s="115">
        <v>73</v>
      </c>
      <c r="D21" s="116">
        <v>5</v>
      </c>
      <c r="E21" s="39"/>
    </row>
    <row r="22" spans="1:5" ht="12.75">
      <c r="A22" s="382" t="s">
        <v>221</v>
      </c>
      <c r="B22" s="379">
        <v>67</v>
      </c>
      <c r="C22" s="379">
        <v>63</v>
      </c>
      <c r="D22" s="116">
        <v>4</v>
      </c>
      <c r="E22" s="39"/>
    </row>
    <row r="23" spans="1:5" ht="12.75">
      <c r="A23" s="382" t="s">
        <v>222</v>
      </c>
      <c r="B23" s="115">
        <v>97</v>
      </c>
      <c r="C23" s="115">
        <v>95</v>
      </c>
      <c r="D23" s="116">
        <v>2</v>
      </c>
      <c r="E23" s="39"/>
    </row>
    <row r="24" spans="1:5" ht="12.75">
      <c r="A24" s="382" t="s">
        <v>223</v>
      </c>
      <c r="B24" s="115">
        <v>114</v>
      </c>
      <c r="C24" s="115">
        <v>113</v>
      </c>
      <c r="D24" s="116">
        <v>1</v>
      </c>
      <c r="E24" s="39"/>
    </row>
    <row r="25" spans="1:5" ht="12.75">
      <c r="A25" s="382" t="s">
        <v>224</v>
      </c>
      <c r="B25" s="115">
        <v>30</v>
      </c>
      <c r="C25" s="115">
        <v>29</v>
      </c>
      <c r="D25" s="116">
        <v>1</v>
      </c>
      <c r="E25" s="39"/>
    </row>
    <row r="26" spans="1:4" ht="12.75">
      <c r="A26" s="382"/>
      <c r="B26" s="379"/>
      <c r="C26" s="379"/>
      <c r="D26" s="380"/>
    </row>
    <row r="27" spans="1:4" s="25" customFormat="1" ht="13.5" thickBot="1">
      <c r="A27" s="383" t="s">
        <v>81</v>
      </c>
      <c r="B27" s="232">
        <v>3467</v>
      </c>
      <c r="C27" s="232">
        <v>3344</v>
      </c>
      <c r="D27" s="233">
        <v>123</v>
      </c>
    </row>
    <row r="28" spans="1:4" ht="12.75">
      <c r="A28" s="118" t="s">
        <v>235</v>
      </c>
      <c r="B28" s="118"/>
      <c r="C28" s="118"/>
      <c r="D28" s="118"/>
    </row>
    <row r="29" spans="1:7" ht="12.75">
      <c r="A29" s="17" t="s">
        <v>102</v>
      </c>
      <c r="C29" s="28"/>
      <c r="D29" s="27"/>
      <c r="E29" s="24"/>
      <c r="F29" s="24"/>
      <c r="G29" s="27"/>
    </row>
    <row r="30" spans="3:4" ht="12.75">
      <c r="C30" s="76"/>
      <c r="D30"/>
    </row>
    <row r="31" spans="3:4" ht="12.75">
      <c r="C31"/>
      <c r="D31"/>
    </row>
    <row r="32" spans="2:4" ht="12.75">
      <c r="B32" s="39"/>
      <c r="C32" s="70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D7:D8"/>
    <mergeCell ref="A1:D1"/>
    <mergeCell ref="A3:D3"/>
    <mergeCell ref="A4:D4"/>
    <mergeCell ref="C6:D6"/>
    <mergeCell ref="C7:C8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83" r:id="rId2"/>
  <headerFooter alignWithMargins="0">
    <oddFooter>&amp;C&amp;A</oddFooter>
  </headerFooter>
  <colBreaks count="1" manualBreakCount="1"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K37"/>
  <sheetViews>
    <sheetView showGridLines="0" view="pageBreakPreview" zoomScale="75" zoomScaleNormal="75" zoomScaleSheetLayoutView="75" workbookViewId="0" topLeftCell="A1">
      <selection activeCell="B30" sqref="B30"/>
    </sheetView>
  </sheetViews>
  <sheetFormatPr defaultColWidth="12.57421875" defaultRowHeight="12.75"/>
  <cols>
    <col min="1" max="1" width="22.140625" style="17" customWidth="1"/>
    <col min="2" max="2" width="15.421875" style="17" customWidth="1"/>
    <col min="3" max="3" width="16.28125" style="17" bestFit="1" customWidth="1"/>
    <col min="4" max="9" width="15.421875" style="17" customWidth="1"/>
    <col min="10" max="16384" width="19.140625" style="17" customWidth="1"/>
  </cols>
  <sheetData>
    <row r="1" spans="1:9" ht="18">
      <c r="A1" s="290" t="s">
        <v>61</v>
      </c>
      <c r="B1" s="290"/>
      <c r="C1" s="290"/>
      <c r="D1" s="290"/>
      <c r="E1" s="290"/>
      <c r="F1" s="290"/>
      <c r="G1" s="290"/>
      <c r="H1" s="290"/>
      <c r="I1" s="290"/>
    </row>
    <row r="3" spans="1:10" ht="15">
      <c r="A3" s="291" t="s">
        <v>147</v>
      </c>
      <c r="B3" s="291"/>
      <c r="C3" s="291"/>
      <c r="D3" s="291"/>
      <c r="E3" s="291"/>
      <c r="F3" s="291"/>
      <c r="G3" s="291"/>
      <c r="H3" s="291"/>
      <c r="I3" s="291"/>
      <c r="J3" s="239"/>
    </row>
    <row r="4" spans="1:10" ht="13.5" thickBot="1">
      <c r="A4" s="129"/>
      <c r="B4" s="129"/>
      <c r="C4" s="129"/>
      <c r="D4" s="129"/>
      <c r="E4" s="129"/>
      <c r="F4" s="129"/>
      <c r="G4" s="129"/>
      <c r="H4" s="129"/>
      <c r="I4" s="129"/>
      <c r="J4" s="215"/>
    </row>
    <row r="5" spans="1:10" ht="12.75">
      <c r="A5" s="119"/>
      <c r="B5" s="292" t="s">
        <v>30</v>
      </c>
      <c r="C5" s="299"/>
      <c r="D5" s="292" t="s">
        <v>31</v>
      </c>
      <c r="E5" s="299"/>
      <c r="F5" s="292" t="s">
        <v>32</v>
      </c>
      <c r="G5" s="299"/>
      <c r="H5" s="292" t="s">
        <v>33</v>
      </c>
      <c r="I5" s="298"/>
      <c r="J5" s="215"/>
    </row>
    <row r="6" spans="1:10" ht="12.75">
      <c r="A6" s="122" t="s">
        <v>9</v>
      </c>
      <c r="B6" s="130" t="s">
        <v>66</v>
      </c>
      <c r="C6" s="296" t="s">
        <v>131</v>
      </c>
      <c r="D6" s="130" t="s">
        <v>66</v>
      </c>
      <c r="E6" s="296" t="s">
        <v>131</v>
      </c>
      <c r="F6" s="130" t="s">
        <v>66</v>
      </c>
      <c r="G6" s="296" t="s">
        <v>131</v>
      </c>
      <c r="H6" s="130" t="s">
        <v>66</v>
      </c>
      <c r="I6" s="296" t="s">
        <v>131</v>
      </c>
      <c r="J6" s="215"/>
    </row>
    <row r="7" spans="1:10" ht="13.5" thickBot="1">
      <c r="A7" s="131"/>
      <c r="B7" s="126" t="s">
        <v>48</v>
      </c>
      <c r="C7" s="297"/>
      <c r="D7" s="126" t="s">
        <v>48</v>
      </c>
      <c r="E7" s="297"/>
      <c r="F7" s="126" t="s">
        <v>48</v>
      </c>
      <c r="G7" s="297"/>
      <c r="H7" s="126" t="s">
        <v>48</v>
      </c>
      <c r="I7" s="297"/>
      <c r="J7" s="215"/>
    </row>
    <row r="8" spans="1:10" ht="12.75">
      <c r="A8" s="111" t="s">
        <v>13</v>
      </c>
      <c r="B8" s="234">
        <v>79909</v>
      </c>
      <c r="C8" s="234">
        <v>914853</v>
      </c>
      <c r="D8" s="234">
        <v>73447</v>
      </c>
      <c r="E8" s="234">
        <v>199749</v>
      </c>
      <c r="F8" s="234">
        <v>63544</v>
      </c>
      <c r="G8" s="234">
        <v>447850</v>
      </c>
      <c r="H8" s="234">
        <v>57572</v>
      </c>
      <c r="I8" s="235">
        <v>267254</v>
      </c>
      <c r="J8" s="215"/>
    </row>
    <row r="9" spans="1:9" ht="12.75">
      <c r="A9" s="114" t="s">
        <v>14</v>
      </c>
      <c r="B9" s="236">
        <v>22688</v>
      </c>
      <c r="C9" s="236">
        <v>522712</v>
      </c>
      <c r="D9" s="236">
        <v>14644</v>
      </c>
      <c r="E9" s="236">
        <v>22285</v>
      </c>
      <c r="F9" s="236">
        <v>20388</v>
      </c>
      <c r="G9" s="236">
        <v>340894</v>
      </c>
      <c r="H9" s="236">
        <v>11739</v>
      </c>
      <c r="I9" s="237">
        <v>159533</v>
      </c>
    </row>
    <row r="10" spans="1:9" ht="12.75">
      <c r="A10" s="114" t="s">
        <v>15</v>
      </c>
      <c r="B10" s="236">
        <v>9677</v>
      </c>
      <c r="C10" s="236">
        <v>359274</v>
      </c>
      <c r="D10" s="236">
        <v>3751</v>
      </c>
      <c r="E10" s="236">
        <v>7291</v>
      </c>
      <c r="F10" s="236">
        <v>9050</v>
      </c>
      <c r="G10" s="236">
        <v>227947</v>
      </c>
      <c r="H10" s="236">
        <v>3704</v>
      </c>
      <c r="I10" s="237">
        <v>124036</v>
      </c>
    </row>
    <row r="11" spans="1:9" ht="12.75">
      <c r="A11" s="114" t="s">
        <v>16</v>
      </c>
      <c r="B11" s="236">
        <v>16519</v>
      </c>
      <c r="C11" s="236">
        <v>261822</v>
      </c>
      <c r="D11" s="236">
        <v>14533</v>
      </c>
      <c r="E11" s="236">
        <v>78933</v>
      </c>
      <c r="F11" s="236">
        <v>13744</v>
      </c>
      <c r="G11" s="236">
        <v>111462</v>
      </c>
      <c r="H11" s="236">
        <v>12665</v>
      </c>
      <c r="I11" s="237">
        <v>71427</v>
      </c>
    </row>
    <row r="12" spans="1:9" ht="12.75">
      <c r="A12" s="114" t="s">
        <v>17</v>
      </c>
      <c r="B12" s="236">
        <v>15441</v>
      </c>
      <c r="C12" s="236">
        <v>794309</v>
      </c>
      <c r="D12" s="236">
        <v>13726</v>
      </c>
      <c r="E12" s="236">
        <v>320836</v>
      </c>
      <c r="F12" s="236">
        <v>5322</v>
      </c>
      <c r="G12" s="236">
        <v>224688</v>
      </c>
      <c r="H12" s="236">
        <v>4501</v>
      </c>
      <c r="I12" s="237">
        <v>248785</v>
      </c>
    </row>
    <row r="13" spans="1:9" ht="12.75">
      <c r="A13" s="114" t="s">
        <v>18</v>
      </c>
      <c r="B13" s="236">
        <v>10026</v>
      </c>
      <c r="C13" s="236">
        <v>352376</v>
      </c>
      <c r="D13" s="236">
        <v>9564</v>
      </c>
      <c r="E13" s="236">
        <v>129810</v>
      </c>
      <c r="F13" s="236">
        <v>1553</v>
      </c>
      <c r="G13" s="236">
        <v>100408</v>
      </c>
      <c r="H13" s="236">
        <v>2170</v>
      </c>
      <c r="I13" s="237">
        <v>122158</v>
      </c>
    </row>
    <row r="14" spans="1:9" ht="12.75">
      <c r="A14" s="114" t="s">
        <v>19</v>
      </c>
      <c r="B14" s="236">
        <v>51591</v>
      </c>
      <c r="C14" s="236">
        <v>3044707</v>
      </c>
      <c r="D14" s="236">
        <v>49211</v>
      </c>
      <c r="E14" s="236">
        <v>1611389</v>
      </c>
      <c r="F14" s="236">
        <v>9409</v>
      </c>
      <c r="G14" s="236">
        <v>734307</v>
      </c>
      <c r="H14" s="236">
        <v>15043</v>
      </c>
      <c r="I14" s="237">
        <v>699011</v>
      </c>
    </row>
    <row r="15" spans="1:9" ht="12.75">
      <c r="A15" s="114" t="s">
        <v>20</v>
      </c>
      <c r="B15" s="236">
        <v>59320</v>
      </c>
      <c r="C15" s="236">
        <v>1644718</v>
      </c>
      <c r="D15" s="236">
        <v>57381</v>
      </c>
      <c r="E15" s="236">
        <v>792425</v>
      </c>
      <c r="F15" s="236">
        <v>9572</v>
      </c>
      <c r="G15" s="236">
        <v>355107</v>
      </c>
      <c r="H15" s="236">
        <v>25961</v>
      </c>
      <c r="I15" s="237">
        <v>497185</v>
      </c>
    </row>
    <row r="16" spans="1:9" ht="12.75">
      <c r="A16" s="114" t="s">
        <v>21</v>
      </c>
      <c r="B16" s="236">
        <v>10626</v>
      </c>
      <c r="C16" s="236">
        <v>260227</v>
      </c>
      <c r="D16" s="236">
        <v>10464</v>
      </c>
      <c r="E16" s="236">
        <v>162887</v>
      </c>
      <c r="F16" s="236">
        <v>2779</v>
      </c>
      <c r="G16" s="236">
        <v>19435</v>
      </c>
      <c r="H16" s="236">
        <v>5942</v>
      </c>
      <c r="I16" s="237">
        <v>77905</v>
      </c>
    </row>
    <row r="17" spans="1:9" ht="12.75">
      <c r="A17" s="114" t="s">
        <v>22</v>
      </c>
      <c r="B17" s="236">
        <v>95248</v>
      </c>
      <c r="C17" s="236">
        <v>6683954</v>
      </c>
      <c r="D17" s="236">
        <v>82532</v>
      </c>
      <c r="E17" s="236">
        <v>3345441</v>
      </c>
      <c r="F17" s="236">
        <v>42404</v>
      </c>
      <c r="G17" s="236">
        <v>2017028</v>
      </c>
      <c r="H17" s="236">
        <v>36592</v>
      </c>
      <c r="I17" s="237">
        <v>1321486</v>
      </c>
    </row>
    <row r="18" spans="1:9" ht="12.75">
      <c r="A18" s="114" t="s">
        <v>23</v>
      </c>
      <c r="B18" s="236">
        <v>7981</v>
      </c>
      <c r="C18" s="236">
        <v>384920</v>
      </c>
      <c r="D18" s="236">
        <v>6592</v>
      </c>
      <c r="E18" s="236">
        <v>179556</v>
      </c>
      <c r="F18" s="236">
        <v>2649</v>
      </c>
      <c r="G18" s="236">
        <v>135705</v>
      </c>
      <c r="H18" s="236">
        <v>2227</v>
      </c>
      <c r="I18" s="237">
        <v>69659</v>
      </c>
    </row>
    <row r="19" spans="1:9" ht="12.75">
      <c r="A19" s="114" t="s">
        <v>24</v>
      </c>
      <c r="B19" s="236">
        <v>120832</v>
      </c>
      <c r="C19" s="236">
        <v>5307566</v>
      </c>
      <c r="D19" s="236">
        <v>117630</v>
      </c>
      <c r="E19" s="236">
        <v>3409736</v>
      </c>
      <c r="F19" s="236">
        <v>23949</v>
      </c>
      <c r="G19" s="236">
        <v>681706</v>
      </c>
      <c r="H19" s="236">
        <v>27919</v>
      </c>
      <c r="I19" s="237">
        <v>1216123</v>
      </c>
    </row>
    <row r="20" spans="1:9" ht="12.75">
      <c r="A20" s="114" t="s">
        <v>25</v>
      </c>
      <c r="B20" s="236">
        <v>119659</v>
      </c>
      <c r="C20" s="236">
        <v>895567</v>
      </c>
      <c r="D20" s="236">
        <v>118918</v>
      </c>
      <c r="E20" s="236">
        <v>540585</v>
      </c>
      <c r="F20" s="236">
        <v>5160</v>
      </c>
      <c r="G20" s="236">
        <v>116886</v>
      </c>
      <c r="H20" s="236">
        <v>30842</v>
      </c>
      <c r="I20" s="237">
        <v>238096</v>
      </c>
    </row>
    <row r="21" spans="1:9" ht="12.75">
      <c r="A21" s="114" t="s">
        <v>26</v>
      </c>
      <c r="B21" s="236">
        <v>32146</v>
      </c>
      <c r="C21" s="236">
        <v>518678</v>
      </c>
      <c r="D21" s="236">
        <v>31616</v>
      </c>
      <c r="E21" s="236">
        <v>376331</v>
      </c>
      <c r="F21" s="236">
        <v>1948</v>
      </c>
      <c r="G21" s="236">
        <v>18207</v>
      </c>
      <c r="H21" s="236">
        <v>9107</v>
      </c>
      <c r="I21" s="237">
        <v>124139</v>
      </c>
    </row>
    <row r="22" spans="1:9" ht="12.75">
      <c r="A22" s="114" t="s">
        <v>27</v>
      </c>
      <c r="B22" s="236">
        <v>63585</v>
      </c>
      <c r="C22" s="236">
        <v>3102016</v>
      </c>
      <c r="D22" s="236">
        <v>55740</v>
      </c>
      <c r="E22" s="236">
        <v>983858</v>
      </c>
      <c r="F22" s="236">
        <v>24417</v>
      </c>
      <c r="G22" s="236">
        <v>1602041</v>
      </c>
      <c r="H22" s="236">
        <v>19807</v>
      </c>
      <c r="I22" s="237">
        <v>516117</v>
      </c>
    </row>
    <row r="23" spans="1:9" ht="12.75">
      <c r="A23" s="114" t="s">
        <v>28</v>
      </c>
      <c r="B23" s="236">
        <v>242903</v>
      </c>
      <c r="C23" s="236">
        <v>5493828</v>
      </c>
      <c r="D23" s="236">
        <v>236232</v>
      </c>
      <c r="E23" s="236">
        <v>3183567</v>
      </c>
      <c r="F23" s="236">
        <v>26544</v>
      </c>
      <c r="G23" s="236">
        <v>1219193</v>
      </c>
      <c r="H23" s="236">
        <v>44756</v>
      </c>
      <c r="I23" s="237">
        <v>1091067</v>
      </c>
    </row>
    <row r="24" spans="1:9" ht="12.75">
      <c r="A24" s="114" t="s">
        <v>29</v>
      </c>
      <c r="B24" s="236">
        <v>13442</v>
      </c>
      <c r="C24" s="236">
        <v>72561</v>
      </c>
      <c r="D24" s="236">
        <v>12887</v>
      </c>
      <c r="E24" s="236">
        <v>30553</v>
      </c>
      <c r="F24" s="236">
        <v>1743</v>
      </c>
      <c r="G24" s="236">
        <v>24517</v>
      </c>
      <c r="H24" s="236">
        <v>4764</v>
      </c>
      <c r="I24" s="237">
        <v>17492</v>
      </c>
    </row>
    <row r="25" spans="1:9" ht="12.75">
      <c r="A25" s="114"/>
      <c r="B25" s="115"/>
      <c r="C25" s="115"/>
      <c r="D25" s="115"/>
      <c r="E25" s="115"/>
      <c r="F25" s="115"/>
      <c r="G25" s="115"/>
      <c r="H25" s="115"/>
      <c r="I25" s="116"/>
    </row>
    <row r="26" spans="1:10" ht="13.5" thickBot="1">
      <c r="A26" s="231" t="s">
        <v>81</v>
      </c>
      <c r="B26" s="232">
        <f>SUM(B8:B25)</f>
        <v>971593</v>
      </c>
      <c r="C26" s="232">
        <f>SUM(C8:C25)</f>
        <v>30614088</v>
      </c>
      <c r="D26" s="232">
        <f aca="true" t="shared" si="0" ref="D26:I26">SUM(D8:D25)</f>
        <v>908868</v>
      </c>
      <c r="E26" s="232">
        <f t="shared" si="0"/>
        <v>15375232</v>
      </c>
      <c r="F26" s="232">
        <f t="shared" si="0"/>
        <v>264175</v>
      </c>
      <c r="G26" s="232">
        <f t="shared" si="0"/>
        <v>8377381</v>
      </c>
      <c r="H26" s="232">
        <f t="shared" si="0"/>
        <v>315311</v>
      </c>
      <c r="I26" s="233">
        <f t="shared" si="0"/>
        <v>6861473</v>
      </c>
      <c r="J26" s="43"/>
    </row>
    <row r="27" spans="1:9" ht="12.75">
      <c r="A27" s="295" t="s">
        <v>146</v>
      </c>
      <c r="B27" s="295"/>
      <c r="C27" s="118"/>
      <c r="D27" s="118"/>
      <c r="E27" s="118"/>
      <c r="F27" s="118"/>
      <c r="G27" s="118"/>
      <c r="H27" s="118"/>
      <c r="I27" s="118"/>
    </row>
    <row r="28" ht="12.75">
      <c r="A28" s="1" t="s">
        <v>134</v>
      </c>
    </row>
    <row r="29" spans="1:4" ht="12.75">
      <c r="A29" s="17" t="s">
        <v>171</v>
      </c>
      <c r="D29" s="43"/>
    </row>
    <row r="30" spans="2:9" ht="12.75">
      <c r="B30" s="39"/>
      <c r="C30" s="39"/>
      <c r="D30" s="39"/>
      <c r="E30" s="39"/>
      <c r="F30" s="39"/>
      <c r="G30" s="39"/>
      <c r="H30" s="39"/>
      <c r="I30" s="39"/>
    </row>
    <row r="31" spans="1:11" ht="12.75">
      <c r="A31"/>
      <c r="B31" s="47"/>
      <c r="C31" s="47"/>
      <c r="D31" s="47"/>
      <c r="E31" s="47"/>
      <c r="F31" s="47"/>
      <c r="G31" s="47"/>
      <c r="H31" s="47"/>
      <c r="I31" s="47"/>
      <c r="J31" s="49"/>
      <c r="K31" s="49"/>
    </row>
    <row r="32" spans="1:11" ht="12.75">
      <c r="A32"/>
      <c r="B32"/>
      <c r="C32"/>
      <c r="D32"/>
      <c r="E32"/>
      <c r="F32"/>
      <c r="G32"/>
      <c r="H32"/>
      <c r="I32"/>
      <c r="J32" s="49"/>
      <c r="K32" s="49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2:9" ht="12.75">
      <c r="B34" s="39"/>
      <c r="C34" s="39"/>
      <c r="D34" s="39"/>
      <c r="E34" s="39"/>
      <c r="F34" s="39"/>
      <c r="G34" s="39"/>
      <c r="H34" s="39"/>
      <c r="I34" s="39"/>
    </row>
    <row r="37" ht="12.75">
      <c r="F37" s="43"/>
    </row>
  </sheetData>
  <mergeCells count="11">
    <mergeCell ref="A1:I1"/>
    <mergeCell ref="H5:I5"/>
    <mergeCell ref="F5:G5"/>
    <mergeCell ref="D5:E5"/>
    <mergeCell ref="B5:C5"/>
    <mergeCell ref="A27:B27"/>
    <mergeCell ref="A3:I3"/>
    <mergeCell ref="C6:C7"/>
    <mergeCell ref="E6:E7"/>
    <mergeCell ref="G6:G7"/>
    <mergeCell ref="I6:I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O57"/>
  <sheetViews>
    <sheetView showGridLines="0" view="pageBreakPreview" zoomScale="75" zoomScaleNormal="75" zoomScaleSheetLayoutView="75" workbookViewId="0" topLeftCell="A19">
      <selection activeCell="A55" sqref="A55:IV55"/>
    </sheetView>
  </sheetViews>
  <sheetFormatPr defaultColWidth="12.57421875" defaultRowHeight="12.75"/>
  <cols>
    <col min="1" max="1" width="20.7109375" style="15" customWidth="1"/>
    <col min="2" max="2" width="26.28125" style="15" customWidth="1"/>
    <col min="3" max="3" width="23.8515625" style="15" customWidth="1"/>
    <col min="4" max="4" width="26.7109375" style="15" customWidth="1"/>
    <col min="5" max="5" width="7.8515625" style="15" customWidth="1"/>
    <col min="6" max="16384" width="19.140625" style="15" customWidth="1"/>
  </cols>
  <sheetData>
    <row r="1" spans="1:4" ht="18">
      <c r="A1" s="290" t="s">
        <v>61</v>
      </c>
      <c r="B1" s="290"/>
      <c r="C1" s="290"/>
      <c r="D1" s="290"/>
    </row>
    <row r="3" spans="1:11" ht="15">
      <c r="A3" s="302" t="s">
        <v>172</v>
      </c>
      <c r="B3" s="302"/>
      <c r="C3" s="302"/>
      <c r="D3" s="302"/>
      <c r="E3" s="251"/>
      <c r="F3" s="14"/>
      <c r="G3" s="14"/>
      <c r="H3" s="14"/>
      <c r="I3" s="14"/>
      <c r="J3" s="14"/>
      <c r="K3" s="14"/>
    </row>
    <row r="4" spans="1:5" ht="15">
      <c r="A4" s="303" t="s">
        <v>173</v>
      </c>
      <c r="B4" s="303"/>
      <c r="C4" s="303"/>
      <c r="D4" s="303"/>
      <c r="E4" s="252"/>
    </row>
    <row r="5" spans="1:4" ht="13.5" thickBot="1">
      <c r="A5" s="133"/>
      <c r="B5" s="133"/>
      <c r="C5" s="133"/>
      <c r="D5" s="133"/>
    </row>
    <row r="6" spans="1:11" ht="12.75">
      <c r="A6" s="139"/>
      <c r="B6" s="220" t="s">
        <v>67</v>
      </c>
      <c r="C6" s="300" t="s">
        <v>62</v>
      </c>
      <c r="D6" s="301"/>
      <c r="E6" s="14"/>
      <c r="F6" s="14"/>
      <c r="G6" s="14"/>
      <c r="H6" s="14"/>
      <c r="I6" s="14"/>
      <c r="J6" s="14"/>
      <c r="K6" s="14"/>
    </row>
    <row r="7" spans="1:11" ht="12.75">
      <c r="A7" s="140" t="s">
        <v>9</v>
      </c>
      <c r="B7" s="141" t="s">
        <v>73</v>
      </c>
      <c r="C7" s="221" t="s">
        <v>89</v>
      </c>
      <c r="D7" s="221" t="s">
        <v>77</v>
      </c>
      <c r="E7" s="14"/>
      <c r="F7" s="14"/>
      <c r="G7" s="14"/>
      <c r="H7" s="14"/>
      <c r="I7" s="14"/>
      <c r="J7" s="14"/>
      <c r="K7" s="14"/>
    </row>
    <row r="8" spans="1:11" ht="13.5" thickBot="1">
      <c r="A8" s="142"/>
      <c r="B8" s="132" t="s">
        <v>48</v>
      </c>
      <c r="C8" s="143" t="s">
        <v>68</v>
      </c>
      <c r="D8" s="144" t="s">
        <v>68</v>
      </c>
      <c r="E8" s="14"/>
      <c r="F8" s="14"/>
      <c r="G8" s="14"/>
      <c r="H8" s="14"/>
      <c r="I8" s="14"/>
      <c r="J8" s="14"/>
      <c r="K8" s="14"/>
    </row>
    <row r="9" spans="1:15" ht="12.75">
      <c r="A9" s="134" t="s">
        <v>13</v>
      </c>
      <c r="B9" s="112">
        <v>55869</v>
      </c>
      <c r="C9" s="112">
        <v>55498</v>
      </c>
      <c r="D9" s="113">
        <v>1362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2.75">
      <c r="A10" s="135" t="s">
        <v>14</v>
      </c>
      <c r="B10" s="115">
        <v>11373</v>
      </c>
      <c r="C10" s="115">
        <v>11237</v>
      </c>
      <c r="D10" s="116">
        <v>240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2.75">
      <c r="A11" s="135" t="s">
        <v>15</v>
      </c>
      <c r="B11" s="115">
        <v>3039</v>
      </c>
      <c r="C11" s="115">
        <v>3022</v>
      </c>
      <c r="D11" s="116">
        <v>33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2.75">
      <c r="A12" s="135" t="s">
        <v>16</v>
      </c>
      <c r="B12" s="115">
        <v>11673</v>
      </c>
      <c r="C12" s="115">
        <v>11383</v>
      </c>
      <c r="D12" s="116">
        <v>1094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2.75">
      <c r="A13" s="135" t="s">
        <v>17</v>
      </c>
      <c r="B13" s="115">
        <v>9083</v>
      </c>
      <c r="C13" s="115">
        <v>7884</v>
      </c>
      <c r="D13" s="116">
        <v>1352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2.75">
      <c r="A14" s="135" t="s">
        <v>18</v>
      </c>
      <c r="B14" s="115">
        <v>5969</v>
      </c>
      <c r="C14" s="115">
        <v>4104</v>
      </c>
      <c r="D14" s="116">
        <v>1671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2.75">
      <c r="A15" s="135" t="s">
        <v>19</v>
      </c>
      <c r="B15" s="115">
        <v>32233</v>
      </c>
      <c r="C15" s="115">
        <v>25231</v>
      </c>
      <c r="D15" s="116">
        <v>8136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2.75">
      <c r="A16" s="135" t="s">
        <v>20</v>
      </c>
      <c r="B16" s="115">
        <v>35603</v>
      </c>
      <c r="C16" s="115">
        <v>25035</v>
      </c>
      <c r="D16" s="116">
        <v>13574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2.75">
      <c r="A17" s="135" t="s">
        <v>21</v>
      </c>
      <c r="B17" s="115">
        <v>5721</v>
      </c>
      <c r="C17" s="115">
        <v>4558</v>
      </c>
      <c r="D17" s="116">
        <v>2379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2.75">
      <c r="A18" s="135" t="s">
        <v>22</v>
      </c>
      <c r="B18" s="115">
        <v>39714</v>
      </c>
      <c r="C18" s="115">
        <v>38589</v>
      </c>
      <c r="D18" s="116">
        <v>1903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2.75">
      <c r="A19" s="135" t="s">
        <v>23</v>
      </c>
      <c r="B19" s="115">
        <v>2157</v>
      </c>
      <c r="C19" s="115">
        <v>2049</v>
      </c>
      <c r="D19" s="116">
        <v>60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2.75">
      <c r="A20" s="135" t="s">
        <v>24</v>
      </c>
      <c r="B20" s="115">
        <v>32470</v>
      </c>
      <c r="C20" s="115">
        <v>22243</v>
      </c>
      <c r="D20" s="116">
        <v>1931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2.75">
      <c r="A21" s="135" t="s">
        <v>25</v>
      </c>
      <c r="B21" s="115">
        <v>94163</v>
      </c>
      <c r="C21" s="115">
        <v>17622</v>
      </c>
      <c r="D21" s="116">
        <v>80866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2.75">
      <c r="A22" s="135" t="s">
        <v>26</v>
      </c>
      <c r="B22" s="115">
        <v>22686</v>
      </c>
      <c r="C22" s="115">
        <v>7228</v>
      </c>
      <c r="D22" s="116">
        <v>15886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.75">
      <c r="A23" s="135" t="s">
        <v>27</v>
      </c>
      <c r="B23" s="115">
        <v>18352</v>
      </c>
      <c r="C23" s="115">
        <v>15130</v>
      </c>
      <c r="D23" s="116">
        <v>3062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.75">
      <c r="A24" s="135" t="s">
        <v>28</v>
      </c>
      <c r="B24" s="115">
        <v>102924</v>
      </c>
      <c r="C24" s="115">
        <v>53015</v>
      </c>
      <c r="D24" s="116">
        <v>22246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2.75">
      <c r="A25" s="135" t="s">
        <v>29</v>
      </c>
      <c r="B25" s="115">
        <v>10732</v>
      </c>
      <c r="C25" s="115">
        <v>5685</v>
      </c>
      <c r="D25" s="116">
        <v>7044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2.75">
      <c r="A26" s="135"/>
      <c r="B26" s="115"/>
      <c r="C26" s="115"/>
      <c r="D26" s="116"/>
      <c r="E26" s="14"/>
      <c r="F26" s="14"/>
      <c r="G26" s="16"/>
      <c r="H26" s="14"/>
      <c r="I26" s="16"/>
      <c r="J26" s="14"/>
      <c r="K26" s="16"/>
      <c r="L26" s="14"/>
      <c r="M26" s="16"/>
      <c r="N26" s="14"/>
      <c r="O26" s="16"/>
    </row>
    <row r="27" spans="1:15" ht="13.5" thickBot="1">
      <c r="A27" s="238" t="s">
        <v>81</v>
      </c>
      <c r="B27" s="232">
        <f>SUM(B9:B26)</f>
        <v>493761</v>
      </c>
      <c r="C27" s="232">
        <f>SUM(C9:C26)</f>
        <v>309513</v>
      </c>
      <c r="D27" s="233">
        <f>SUM(D9:D26)</f>
        <v>162839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4" ht="12.75">
      <c r="A28" s="136"/>
      <c r="B28" s="137"/>
      <c r="C28" s="137"/>
      <c r="D28" s="137"/>
    </row>
    <row r="29" spans="1:10" ht="12.75">
      <c r="A29"/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2.75">
      <c r="A30"/>
      <c r="B30"/>
      <c r="C30"/>
      <c r="D30"/>
      <c r="E30"/>
      <c r="F30"/>
      <c r="G30"/>
      <c r="H30"/>
      <c r="I30"/>
      <c r="J30"/>
    </row>
    <row r="31" spans="1:4" ht="13.5" thickBot="1">
      <c r="A31" s="138"/>
      <c r="B31" s="138"/>
      <c r="C31" s="138"/>
      <c r="D31" s="138"/>
    </row>
    <row r="32" spans="1:4" ht="12.75">
      <c r="A32" s="139"/>
      <c r="B32" s="300" t="s">
        <v>62</v>
      </c>
      <c r="C32" s="301"/>
      <c r="D32" s="304" t="s">
        <v>37</v>
      </c>
    </row>
    <row r="33" spans="1:4" ht="12.75">
      <c r="A33" s="140" t="s">
        <v>9</v>
      </c>
      <c r="B33" s="221" t="s">
        <v>38</v>
      </c>
      <c r="C33" s="221" t="s">
        <v>39</v>
      </c>
      <c r="D33" s="305"/>
    </row>
    <row r="34" spans="1:4" ht="13.5" thickBot="1">
      <c r="A34" s="212"/>
      <c r="B34" s="143" t="s">
        <v>68</v>
      </c>
      <c r="C34" s="143" t="s">
        <v>68</v>
      </c>
      <c r="D34" s="144" t="s">
        <v>68</v>
      </c>
    </row>
    <row r="35" spans="1:4" ht="12.75">
      <c r="A35" s="134" t="s">
        <v>13</v>
      </c>
      <c r="B35" s="112">
        <v>1</v>
      </c>
      <c r="C35" s="112">
        <v>853</v>
      </c>
      <c r="D35" s="113">
        <v>119</v>
      </c>
    </row>
    <row r="36" spans="1:4" ht="12.75">
      <c r="A36" s="135" t="s">
        <v>14</v>
      </c>
      <c r="B36" s="115" t="s">
        <v>63</v>
      </c>
      <c r="C36" s="115">
        <v>2</v>
      </c>
      <c r="D36" s="116">
        <v>22</v>
      </c>
    </row>
    <row r="37" spans="1:4" ht="12.75">
      <c r="A37" s="135" t="s">
        <v>15</v>
      </c>
      <c r="B37" s="115" t="s">
        <v>63</v>
      </c>
      <c r="C37" s="115">
        <v>1</v>
      </c>
      <c r="D37" s="116">
        <v>7</v>
      </c>
    </row>
    <row r="38" spans="1:4" ht="12.75">
      <c r="A38" s="135" t="s">
        <v>16</v>
      </c>
      <c r="B38" s="115">
        <v>2</v>
      </c>
      <c r="C38" s="115">
        <v>217</v>
      </c>
      <c r="D38" s="116">
        <v>15</v>
      </c>
    </row>
    <row r="39" spans="1:4" ht="12.75">
      <c r="A39" s="135" t="s">
        <v>17</v>
      </c>
      <c r="B39" s="115">
        <v>1368</v>
      </c>
      <c r="C39" s="115">
        <v>1457</v>
      </c>
      <c r="D39" s="116">
        <v>66</v>
      </c>
    </row>
    <row r="40" spans="1:4" ht="12.75">
      <c r="A40" s="135" t="s">
        <v>18</v>
      </c>
      <c r="B40" s="115">
        <v>866</v>
      </c>
      <c r="C40" s="115">
        <v>1871</v>
      </c>
      <c r="D40" s="116">
        <v>32</v>
      </c>
    </row>
    <row r="41" spans="1:4" ht="12.75">
      <c r="A41" s="135" t="s">
        <v>19</v>
      </c>
      <c r="B41" s="115">
        <v>6011</v>
      </c>
      <c r="C41" s="115">
        <v>2209</v>
      </c>
      <c r="D41" s="116">
        <v>168</v>
      </c>
    </row>
    <row r="42" spans="1:4" ht="12.75">
      <c r="A42" s="135" t="s">
        <v>20</v>
      </c>
      <c r="B42" s="115">
        <v>7252</v>
      </c>
      <c r="C42" s="115">
        <v>1001</v>
      </c>
      <c r="D42" s="116">
        <v>700</v>
      </c>
    </row>
    <row r="43" spans="1:4" ht="12.75">
      <c r="A43" s="135" t="s">
        <v>21</v>
      </c>
      <c r="B43" s="115">
        <v>253</v>
      </c>
      <c r="C43" s="115">
        <v>154</v>
      </c>
      <c r="D43" s="116">
        <v>65</v>
      </c>
    </row>
    <row r="44" spans="1:4" ht="12.75">
      <c r="A44" s="135" t="s">
        <v>22</v>
      </c>
      <c r="B44" s="115">
        <v>177</v>
      </c>
      <c r="C44" s="115">
        <v>778</v>
      </c>
      <c r="D44" s="116">
        <v>58</v>
      </c>
    </row>
    <row r="45" spans="1:4" ht="12.75">
      <c r="A45" s="135" t="s">
        <v>23</v>
      </c>
      <c r="B45" s="115">
        <v>63</v>
      </c>
      <c r="C45" s="115">
        <v>105</v>
      </c>
      <c r="D45" s="116">
        <v>17</v>
      </c>
    </row>
    <row r="46" spans="1:4" ht="12.75">
      <c r="A46" s="135" t="s">
        <v>24</v>
      </c>
      <c r="B46" s="115">
        <v>3564</v>
      </c>
      <c r="C46" s="115">
        <v>9908</v>
      </c>
      <c r="D46" s="116">
        <v>43</v>
      </c>
    </row>
    <row r="47" spans="1:4" ht="12.75">
      <c r="A47" s="135" t="s">
        <v>25</v>
      </c>
      <c r="B47" s="115">
        <v>7927</v>
      </c>
      <c r="C47" s="115">
        <v>2842</v>
      </c>
      <c r="D47" s="116">
        <v>1185</v>
      </c>
    </row>
    <row r="48" spans="1:4" ht="12.75">
      <c r="A48" s="135" t="s">
        <v>26</v>
      </c>
      <c r="B48" s="115">
        <v>4399</v>
      </c>
      <c r="C48" s="115">
        <v>1597</v>
      </c>
      <c r="D48" s="116">
        <v>151</v>
      </c>
    </row>
    <row r="49" spans="1:4" ht="12.75">
      <c r="A49" s="135" t="s">
        <v>27</v>
      </c>
      <c r="B49" s="115">
        <v>1991</v>
      </c>
      <c r="C49" s="115">
        <v>584</v>
      </c>
      <c r="D49" s="116">
        <v>50</v>
      </c>
    </row>
    <row r="50" spans="1:4" ht="12.75">
      <c r="A50" s="135" t="s">
        <v>28</v>
      </c>
      <c r="B50" s="115">
        <v>45039</v>
      </c>
      <c r="C50" s="115">
        <v>1379</v>
      </c>
      <c r="D50" s="116">
        <v>713</v>
      </c>
    </row>
    <row r="51" spans="1:4" ht="12.75">
      <c r="A51" s="135" t="s">
        <v>29</v>
      </c>
      <c r="B51" s="115">
        <v>173</v>
      </c>
      <c r="C51" s="115">
        <v>1063</v>
      </c>
      <c r="D51" s="116">
        <v>220</v>
      </c>
    </row>
    <row r="52" spans="1:4" ht="12.75">
      <c r="A52" s="135"/>
      <c r="B52" s="115"/>
      <c r="C52" s="115"/>
      <c r="D52" s="116"/>
    </row>
    <row r="53" spans="1:4" ht="13.5" thickBot="1">
      <c r="A53" s="238" t="s">
        <v>81</v>
      </c>
      <c r="B53" s="232">
        <f>SUM(B35:B52)</f>
        <v>79086</v>
      </c>
      <c r="C53" s="232">
        <f>SUM(C35:C52)</f>
        <v>26021</v>
      </c>
      <c r="D53" s="233">
        <f>SUM(D35:D52)</f>
        <v>3631</v>
      </c>
    </row>
    <row r="54" spans="1:4" s="17" customFormat="1" ht="12.75">
      <c r="A54" s="295" t="s">
        <v>146</v>
      </c>
      <c r="B54" s="295"/>
      <c r="C54" s="118"/>
      <c r="D54" s="118"/>
    </row>
    <row r="55" s="17" customFormat="1" ht="12.75">
      <c r="A55" s="1"/>
    </row>
    <row r="56" spans="1:12" ht="12.75">
      <c r="A56" s="1"/>
      <c r="B56" s="1"/>
      <c r="C56" s="1"/>
      <c r="D56" s="1"/>
      <c r="J56" s="45"/>
      <c r="K56" s="45"/>
      <c r="L56" s="46"/>
    </row>
    <row r="57" spans="1:8" ht="12.75">
      <c r="A57" s="1"/>
      <c r="B57" s="1"/>
      <c r="C57" s="1"/>
      <c r="D57" s="1"/>
      <c r="E57" s="47"/>
      <c r="F57" s="47"/>
      <c r="G57" s="47"/>
      <c r="H57" s="47"/>
    </row>
  </sheetData>
  <mergeCells count="7">
    <mergeCell ref="B32:C32"/>
    <mergeCell ref="A54:B54"/>
    <mergeCell ref="A1:D1"/>
    <mergeCell ref="C6:D6"/>
    <mergeCell ref="A3:D3"/>
    <mergeCell ref="A4:D4"/>
    <mergeCell ref="D32:D3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3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F35"/>
  <sheetViews>
    <sheetView showGridLines="0" view="pageBreakPreview" zoomScale="75" zoomScaleNormal="75" zoomScaleSheetLayoutView="75" workbookViewId="0" topLeftCell="A1">
      <selection activeCell="C39" sqref="C39"/>
    </sheetView>
  </sheetViews>
  <sheetFormatPr defaultColWidth="11.421875" defaultRowHeight="12.75"/>
  <cols>
    <col min="1" max="1" width="20.7109375" style="0" customWidth="1"/>
    <col min="2" max="2" width="14.7109375" style="0" customWidth="1"/>
    <col min="3" max="3" width="19.28125" style="0" customWidth="1"/>
    <col min="4" max="4" width="25.421875" style="0" customWidth="1"/>
    <col min="5" max="5" width="18.140625" style="0" bestFit="1" customWidth="1"/>
  </cols>
  <sheetData>
    <row r="1" spans="1:5" ht="18">
      <c r="A1" s="290" t="s">
        <v>61</v>
      </c>
      <c r="B1" s="290"/>
      <c r="C1" s="290"/>
      <c r="D1" s="290"/>
      <c r="E1" s="290"/>
    </row>
    <row r="2" spans="1:5" ht="12.75">
      <c r="A2" s="12"/>
      <c r="B2" s="12"/>
      <c r="C2" s="13"/>
      <c r="D2" s="13"/>
      <c r="E2" s="13"/>
    </row>
    <row r="3" spans="1:5" ht="15">
      <c r="A3" s="306" t="s">
        <v>174</v>
      </c>
      <c r="B3" s="306"/>
      <c r="C3" s="306"/>
      <c r="D3" s="306"/>
      <c r="E3" s="306"/>
    </row>
    <row r="4" spans="1:5" ht="15">
      <c r="A4" s="307" t="s">
        <v>175</v>
      </c>
      <c r="B4" s="307"/>
      <c r="C4" s="307"/>
      <c r="D4" s="307"/>
      <c r="E4" s="307"/>
    </row>
    <row r="5" spans="1:5" ht="13.5" thickBot="1">
      <c r="A5" s="308"/>
      <c r="B5" s="308"/>
      <c r="C5" s="308"/>
      <c r="D5" s="308"/>
      <c r="E5" s="308"/>
    </row>
    <row r="6" spans="1:5" ht="12.75">
      <c r="A6" s="147"/>
      <c r="B6" s="224" t="s">
        <v>69</v>
      </c>
      <c r="C6" s="223" t="s">
        <v>41</v>
      </c>
      <c r="D6" s="223" t="s">
        <v>42</v>
      </c>
      <c r="E6" s="223" t="s">
        <v>43</v>
      </c>
    </row>
    <row r="7" spans="1:5" ht="12.75">
      <c r="A7" s="148" t="s">
        <v>9</v>
      </c>
      <c r="B7" s="149" t="s">
        <v>82</v>
      </c>
      <c r="C7" s="149" t="s">
        <v>82</v>
      </c>
      <c r="D7" s="149" t="s">
        <v>82</v>
      </c>
      <c r="E7" s="149" t="s">
        <v>82</v>
      </c>
    </row>
    <row r="8" spans="1:5" ht="13.5" thickBot="1">
      <c r="A8" s="150"/>
      <c r="B8" s="132" t="s">
        <v>48</v>
      </c>
      <c r="C8" s="132" t="s">
        <v>48</v>
      </c>
      <c r="D8" s="132" t="s">
        <v>48</v>
      </c>
      <c r="E8" s="249" t="s">
        <v>48</v>
      </c>
    </row>
    <row r="9" spans="1:6" ht="12.75">
      <c r="A9" s="145" t="s">
        <v>13</v>
      </c>
      <c r="B9" s="253">
        <v>941</v>
      </c>
      <c r="C9" s="253">
        <v>697</v>
      </c>
      <c r="D9" s="253">
        <v>255</v>
      </c>
      <c r="E9" s="255">
        <v>11</v>
      </c>
      <c r="F9" s="21"/>
    </row>
    <row r="10" spans="1:6" ht="12.75">
      <c r="A10" s="146" t="s">
        <v>14</v>
      </c>
      <c r="B10" s="254">
        <v>161</v>
      </c>
      <c r="C10" s="254">
        <v>121</v>
      </c>
      <c r="D10" s="254">
        <v>39</v>
      </c>
      <c r="E10" s="256">
        <v>8</v>
      </c>
      <c r="F10" s="21"/>
    </row>
    <row r="11" spans="1:6" ht="12.75">
      <c r="A11" s="146" t="s">
        <v>15</v>
      </c>
      <c r="B11" s="254">
        <v>87</v>
      </c>
      <c r="C11" s="254">
        <v>68</v>
      </c>
      <c r="D11" s="254">
        <v>22</v>
      </c>
      <c r="E11" s="256">
        <v>1</v>
      </c>
      <c r="F11" s="21"/>
    </row>
    <row r="12" spans="1:6" ht="12.75">
      <c r="A12" s="146" t="s">
        <v>16</v>
      </c>
      <c r="B12" s="254">
        <v>476</v>
      </c>
      <c r="C12" s="254">
        <v>434</v>
      </c>
      <c r="D12" s="254">
        <v>44</v>
      </c>
      <c r="E12" s="256">
        <v>4</v>
      </c>
      <c r="F12" s="21"/>
    </row>
    <row r="13" spans="1:6" ht="12.75">
      <c r="A13" s="146" t="s">
        <v>17</v>
      </c>
      <c r="B13" s="254">
        <v>213</v>
      </c>
      <c r="C13" s="254">
        <v>188</v>
      </c>
      <c r="D13" s="254">
        <v>28</v>
      </c>
      <c r="E13" s="256">
        <v>2</v>
      </c>
      <c r="F13" s="21"/>
    </row>
    <row r="14" spans="1:6" ht="12.75">
      <c r="A14" s="146" t="s">
        <v>18</v>
      </c>
      <c r="B14" s="254">
        <v>89</v>
      </c>
      <c r="C14" s="254">
        <v>70</v>
      </c>
      <c r="D14" s="254">
        <v>11</v>
      </c>
      <c r="E14" s="256">
        <v>9</v>
      </c>
      <c r="F14" s="21"/>
    </row>
    <row r="15" spans="1:6" ht="12.75">
      <c r="A15" s="146" t="s">
        <v>19</v>
      </c>
      <c r="B15" s="254">
        <v>103</v>
      </c>
      <c r="C15" s="254">
        <v>88</v>
      </c>
      <c r="D15" s="254">
        <v>8</v>
      </c>
      <c r="E15" s="256">
        <v>7</v>
      </c>
      <c r="F15" s="21"/>
    </row>
    <row r="16" spans="1:6" ht="12.75">
      <c r="A16" s="146" t="s">
        <v>20</v>
      </c>
      <c r="B16" s="254">
        <v>563</v>
      </c>
      <c r="C16" s="254">
        <v>338</v>
      </c>
      <c r="D16" s="254">
        <v>177</v>
      </c>
      <c r="E16" s="256">
        <v>58</v>
      </c>
      <c r="F16" s="21"/>
    </row>
    <row r="17" spans="1:6" ht="12.75">
      <c r="A17" s="146" t="s">
        <v>21</v>
      </c>
      <c r="B17" s="254">
        <v>118</v>
      </c>
      <c r="C17" s="254">
        <v>87</v>
      </c>
      <c r="D17" s="254">
        <v>27</v>
      </c>
      <c r="E17" s="256">
        <v>6</v>
      </c>
      <c r="F17" s="21"/>
    </row>
    <row r="18" spans="1:6" ht="12.75">
      <c r="A18" s="146" t="s">
        <v>22</v>
      </c>
      <c r="B18" s="254">
        <v>252</v>
      </c>
      <c r="C18" s="254">
        <v>200</v>
      </c>
      <c r="D18" s="254">
        <v>46</v>
      </c>
      <c r="E18" s="256">
        <v>12</v>
      </c>
      <c r="F18" s="21"/>
    </row>
    <row r="19" spans="1:6" ht="12.75">
      <c r="A19" s="146" t="s">
        <v>23</v>
      </c>
      <c r="B19" s="254">
        <v>100</v>
      </c>
      <c r="C19" s="254">
        <v>90</v>
      </c>
      <c r="D19" s="254">
        <v>10</v>
      </c>
      <c r="E19" s="256" t="s">
        <v>63</v>
      </c>
      <c r="F19" s="21"/>
    </row>
    <row r="20" spans="1:6" ht="12.75">
      <c r="A20" s="146" t="s">
        <v>24</v>
      </c>
      <c r="B20" s="254">
        <v>99</v>
      </c>
      <c r="C20" s="254">
        <v>82</v>
      </c>
      <c r="D20" s="254">
        <v>15</v>
      </c>
      <c r="E20" s="256">
        <v>3</v>
      </c>
      <c r="F20" s="21"/>
    </row>
    <row r="21" spans="1:6" ht="12.75">
      <c r="A21" s="146" t="s">
        <v>25</v>
      </c>
      <c r="B21" s="254">
        <v>918</v>
      </c>
      <c r="C21" s="254">
        <v>535</v>
      </c>
      <c r="D21" s="254">
        <v>232</v>
      </c>
      <c r="E21" s="256">
        <v>158</v>
      </c>
      <c r="F21" s="21"/>
    </row>
    <row r="22" spans="1:6" ht="12.75">
      <c r="A22" s="146" t="s">
        <v>26</v>
      </c>
      <c r="B22" s="254">
        <v>1579</v>
      </c>
      <c r="C22" s="254">
        <v>1265</v>
      </c>
      <c r="D22" s="254">
        <v>317</v>
      </c>
      <c r="E22" s="256">
        <v>33</v>
      </c>
      <c r="F22" s="21"/>
    </row>
    <row r="23" spans="1:6" ht="12.75">
      <c r="A23" s="146" t="s">
        <v>27</v>
      </c>
      <c r="B23" s="254">
        <v>117</v>
      </c>
      <c r="C23" s="254">
        <v>77</v>
      </c>
      <c r="D23" s="254">
        <v>19</v>
      </c>
      <c r="E23" s="256">
        <v>23</v>
      </c>
      <c r="F23" s="21"/>
    </row>
    <row r="24" spans="1:6" ht="12.75">
      <c r="A24" s="146" t="s">
        <v>28</v>
      </c>
      <c r="B24" s="254">
        <v>16726</v>
      </c>
      <c r="C24" s="254">
        <v>15701</v>
      </c>
      <c r="D24" s="254">
        <v>1003</v>
      </c>
      <c r="E24" s="256">
        <v>261</v>
      </c>
      <c r="F24" s="21"/>
    </row>
    <row r="25" spans="1:6" ht="12.75">
      <c r="A25" s="146" t="s">
        <v>29</v>
      </c>
      <c r="B25" s="254">
        <v>1063</v>
      </c>
      <c r="C25" s="254">
        <v>667</v>
      </c>
      <c r="D25" s="254">
        <v>231</v>
      </c>
      <c r="E25" s="256">
        <v>193</v>
      </c>
      <c r="F25" s="21"/>
    </row>
    <row r="26" spans="1:6" ht="12.75">
      <c r="A26" s="146"/>
      <c r="B26" s="115"/>
      <c r="C26" s="115"/>
      <c r="D26" s="115"/>
      <c r="E26" s="116"/>
      <c r="F26" s="21"/>
    </row>
    <row r="27" spans="1:6" ht="13.5" thickBot="1">
      <c r="A27" s="240" t="s">
        <v>81</v>
      </c>
      <c r="B27" s="257">
        <f>SUM(B9:B26)</f>
        <v>23605</v>
      </c>
      <c r="C27" s="257">
        <f>SUM(C9:C26)</f>
        <v>20708</v>
      </c>
      <c r="D27" s="257">
        <f>SUM(D9:D26)</f>
        <v>2484</v>
      </c>
      <c r="E27" s="258">
        <f>SUM(E9:E26)</f>
        <v>789</v>
      </c>
      <c r="F27" s="21"/>
    </row>
    <row r="28" spans="1:5" s="17" customFormat="1" ht="12.75">
      <c r="A28" s="118" t="s">
        <v>146</v>
      </c>
      <c r="B28" s="118"/>
      <c r="C28" s="118"/>
      <c r="D28" s="118"/>
      <c r="E28" s="118"/>
    </row>
    <row r="29" s="17" customFormat="1" ht="12.75">
      <c r="A29" s="1"/>
    </row>
    <row r="30" s="17" customFormat="1" ht="12.75"/>
    <row r="32" ht="12.75">
      <c r="B32" s="47"/>
    </row>
    <row r="33" ht="12.75">
      <c r="B33" s="48"/>
    </row>
    <row r="34" spans="2:5" ht="12.75">
      <c r="B34" s="71"/>
      <c r="C34" s="71"/>
      <c r="D34" s="71"/>
      <c r="E34" s="71"/>
    </row>
    <row r="35" ht="12.75">
      <c r="C35" s="47"/>
    </row>
  </sheetData>
  <mergeCells count="4">
    <mergeCell ref="A1:E1"/>
    <mergeCell ref="A3:E3"/>
    <mergeCell ref="A4:E4"/>
    <mergeCell ref="A5:E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8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59"/>
  <sheetViews>
    <sheetView showGridLines="0" view="pageBreakPreview" zoomScale="80" zoomScaleNormal="75" zoomScaleSheetLayoutView="80" workbookViewId="0" topLeftCell="A34">
      <selection activeCell="B38" sqref="B38"/>
    </sheetView>
  </sheetViews>
  <sheetFormatPr defaultColWidth="11.421875" defaultRowHeight="12.75"/>
  <cols>
    <col min="1" max="1" width="20.7109375" style="0" customWidth="1"/>
    <col min="2" max="3" width="22.8515625" style="0" customWidth="1"/>
    <col min="4" max="4" width="20.7109375" style="0" customWidth="1"/>
    <col min="5" max="5" width="8.28125" style="0" customWidth="1"/>
    <col min="6" max="6" width="12.7109375" style="0" customWidth="1"/>
  </cols>
  <sheetData>
    <row r="1" spans="1:6" ht="18">
      <c r="A1" s="290" t="s">
        <v>61</v>
      </c>
      <c r="B1" s="290"/>
      <c r="C1" s="290"/>
      <c r="D1" s="290"/>
      <c r="E1" s="20"/>
      <c r="F1" s="20"/>
    </row>
    <row r="2" spans="1:4" ht="12.75">
      <c r="A2" s="12"/>
      <c r="B2" s="13"/>
      <c r="C2" s="13"/>
      <c r="D2" s="13"/>
    </row>
    <row r="3" spans="1:4" ht="15">
      <c r="A3" s="306" t="s">
        <v>176</v>
      </c>
      <c r="B3" s="306"/>
      <c r="C3" s="306"/>
      <c r="D3" s="306"/>
    </row>
    <row r="4" spans="1:4" ht="15">
      <c r="A4" s="309" t="s">
        <v>177</v>
      </c>
      <c r="B4" s="309"/>
      <c r="C4" s="309"/>
      <c r="D4" s="309"/>
    </row>
    <row r="5" spans="1:4" ht="13.5" thickBot="1">
      <c r="A5" s="152"/>
      <c r="B5" s="153"/>
      <c r="C5" s="153"/>
      <c r="D5" s="153"/>
    </row>
    <row r="6" spans="1:4" ht="12.75" customHeight="1">
      <c r="A6" s="310" t="s">
        <v>9</v>
      </c>
      <c r="B6" s="225" t="s">
        <v>34</v>
      </c>
      <c r="C6" s="319" t="s">
        <v>35</v>
      </c>
      <c r="D6" s="320"/>
    </row>
    <row r="7" spans="1:4" ht="12.75">
      <c r="A7" s="311"/>
      <c r="B7" s="313" t="s">
        <v>68</v>
      </c>
      <c r="C7" s="226" t="s">
        <v>89</v>
      </c>
      <c r="D7" s="226" t="s">
        <v>36</v>
      </c>
    </row>
    <row r="8" spans="1:4" ht="12.75">
      <c r="A8" s="311"/>
      <c r="B8" s="314"/>
      <c r="C8" s="155" t="s">
        <v>82</v>
      </c>
      <c r="D8" s="155" t="s">
        <v>82</v>
      </c>
    </row>
    <row r="9" spans="1:4" ht="13.5" thickBot="1">
      <c r="A9" s="312"/>
      <c r="B9" s="315"/>
      <c r="C9" s="151" t="s">
        <v>48</v>
      </c>
      <c r="D9" s="222" t="s">
        <v>48</v>
      </c>
    </row>
    <row r="10" spans="1:4" ht="12.75">
      <c r="A10" s="145" t="s">
        <v>13</v>
      </c>
      <c r="B10" s="112">
        <v>62033</v>
      </c>
      <c r="C10" s="112">
        <v>57460</v>
      </c>
      <c r="D10" s="113">
        <v>9186</v>
      </c>
    </row>
    <row r="11" spans="1:4" ht="12.75">
      <c r="A11" s="146" t="s">
        <v>14</v>
      </c>
      <c r="B11" s="115">
        <v>7903</v>
      </c>
      <c r="C11" s="115">
        <v>6259</v>
      </c>
      <c r="D11" s="116">
        <v>2980</v>
      </c>
    </row>
    <row r="12" spans="1:4" ht="12.75">
      <c r="A12" s="146" t="s">
        <v>15</v>
      </c>
      <c r="B12" s="115">
        <v>1273</v>
      </c>
      <c r="C12" s="115">
        <v>1162</v>
      </c>
      <c r="D12" s="116">
        <v>138</v>
      </c>
    </row>
    <row r="13" spans="1:4" ht="12.75">
      <c r="A13" s="146" t="s">
        <v>16</v>
      </c>
      <c r="B13" s="115">
        <v>12161</v>
      </c>
      <c r="C13" s="115">
        <v>3938</v>
      </c>
      <c r="D13" s="116">
        <v>9415</v>
      </c>
    </row>
    <row r="14" spans="1:4" ht="12.75">
      <c r="A14" s="146" t="s">
        <v>17</v>
      </c>
      <c r="B14" s="115">
        <v>10386</v>
      </c>
      <c r="C14" s="115">
        <v>9094</v>
      </c>
      <c r="D14" s="116">
        <v>1482</v>
      </c>
    </row>
    <row r="15" spans="1:4" ht="12.75">
      <c r="A15" s="146" t="s">
        <v>18</v>
      </c>
      <c r="B15" s="115">
        <v>8283</v>
      </c>
      <c r="C15" s="115">
        <v>4370</v>
      </c>
      <c r="D15" s="116">
        <v>2286</v>
      </c>
    </row>
    <row r="16" spans="1:4" ht="12.75">
      <c r="A16" s="146" t="s">
        <v>19</v>
      </c>
      <c r="B16" s="115">
        <v>40810</v>
      </c>
      <c r="C16" s="115">
        <v>29245</v>
      </c>
      <c r="D16" s="116">
        <v>13643</v>
      </c>
    </row>
    <row r="17" spans="1:4" ht="12.75">
      <c r="A17" s="146" t="s">
        <v>20</v>
      </c>
      <c r="B17" s="115">
        <v>42686</v>
      </c>
      <c r="C17" s="115">
        <v>21370</v>
      </c>
      <c r="D17" s="116">
        <v>13797</v>
      </c>
    </row>
    <row r="18" spans="1:4" ht="12.75">
      <c r="A18" s="146" t="s">
        <v>21</v>
      </c>
      <c r="B18" s="115">
        <v>9511</v>
      </c>
      <c r="C18" s="115">
        <v>6955</v>
      </c>
      <c r="D18" s="116">
        <v>4716</v>
      </c>
    </row>
    <row r="19" spans="1:4" ht="12.75">
      <c r="A19" s="146" t="s">
        <v>22</v>
      </c>
      <c r="B19" s="115">
        <v>74991</v>
      </c>
      <c r="C19" s="115">
        <v>68374</v>
      </c>
      <c r="D19" s="116">
        <v>3420</v>
      </c>
    </row>
    <row r="20" spans="1:4" ht="12.75">
      <c r="A20" s="146" t="s">
        <v>23</v>
      </c>
      <c r="B20" s="115">
        <v>5972</v>
      </c>
      <c r="C20" s="115">
        <v>3184</v>
      </c>
      <c r="D20" s="116">
        <v>245</v>
      </c>
    </row>
    <row r="21" spans="1:4" ht="12.75">
      <c r="A21" s="146" t="s">
        <v>24</v>
      </c>
      <c r="B21" s="115">
        <v>111572</v>
      </c>
      <c r="C21" s="115">
        <v>64636</v>
      </c>
      <c r="D21" s="116">
        <v>12486</v>
      </c>
    </row>
    <row r="22" spans="1:4" ht="12.75">
      <c r="A22" s="146" t="s">
        <v>25</v>
      </c>
      <c r="B22" s="115">
        <v>48655</v>
      </c>
      <c r="C22" s="115">
        <v>12746</v>
      </c>
      <c r="D22" s="116">
        <v>24779</v>
      </c>
    </row>
    <row r="23" spans="1:4" ht="12.75">
      <c r="A23" s="146" t="s">
        <v>26</v>
      </c>
      <c r="B23" s="115">
        <v>15711</v>
      </c>
      <c r="C23" s="115">
        <v>7628</v>
      </c>
      <c r="D23" s="116">
        <v>8269</v>
      </c>
    </row>
    <row r="24" spans="1:4" ht="12.75">
      <c r="A24" s="146" t="s">
        <v>27</v>
      </c>
      <c r="B24" s="115">
        <v>47927</v>
      </c>
      <c r="C24" s="115">
        <v>16856</v>
      </c>
      <c r="D24" s="116">
        <v>5872</v>
      </c>
    </row>
    <row r="25" spans="1:4" ht="12.75">
      <c r="A25" s="146" t="s">
        <v>28</v>
      </c>
      <c r="B25" s="115">
        <v>178155</v>
      </c>
      <c r="C25" s="115">
        <v>49282</v>
      </c>
      <c r="D25" s="116">
        <v>20488</v>
      </c>
    </row>
    <row r="26" spans="1:4" ht="12.75">
      <c r="A26" s="146" t="s">
        <v>29</v>
      </c>
      <c r="B26" s="115">
        <v>5050</v>
      </c>
      <c r="C26" s="115">
        <v>3433</v>
      </c>
      <c r="D26" s="116">
        <v>851</v>
      </c>
    </row>
    <row r="27" spans="1:4" ht="12.75">
      <c r="A27" s="146"/>
      <c r="B27" s="115"/>
      <c r="C27" s="115"/>
      <c r="D27" s="116"/>
    </row>
    <row r="28" spans="1:4" ht="13.5" thickBot="1">
      <c r="A28" s="240" t="s">
        <v>81</v>
      </c>
      <c r="B28" s="232">
        <f>SUM(B10:B26)</f>
        <v>683079</v>
      </c>
      <c r="C28" s="232">
        <f>SUM(C10:C26)</f>
        <v>365992</v>
      </c>
      <c r="D28" s="233">
        <f>SUM(D10:D26)</f>
        <v>134053</v>
      </c>
    </row>
    <row r="29" spans="1:4" ht="12.75">
      <c r="A29" s="136"/>
      <c r="B29" s="136"/>
      <c r="C29" s="154"/>
      <c r="D29" s="154"/>
    </row>
    <row r="30" spans="2:4" ht="12.75">
      <c r="B30" s="71"/>
      <c r="C30" s="71"/>
      <c r="D30" s="71"/>
    </row>
    <row r="32" spans="1:4" ht="13.5" thickBot="1">
      <c r="A32" s="152"/>
      <c r="B32" s="152"/>
      <c r="C32" s="152"/>
      <c r="D32" s="152"/>
    </row>
    <row r="33" spans="1:4" ht="12.75" customHeight="1">
      <c r="A33" s="310" t="s">
        <v>9</v>
      </c>
      <c r="B33" s="319" t="s">
        <v>35</v>
      </c>
      <c r="C33" s="320"/>
      <c r="D33" s="225" t="s">
        <v>37</v>
      </c>
    </row>
    <row r="34" spans="1:4" ht="12.75">
      <c r="A34" s="311"/>
      <c r="B34" s="259" t="s">
        <v>38</v>
      </c>
      <c r="C34" s="259" t="s">
        <v>78</v>
      </c>
      <c r="D34" s="316" t="s">
        <v>68</v>
      </c>
    </row>
    <row r="35" spans="1:4" ht="12.75">
      <c r="A35" s="311"/>
      <c r="B35" s="213" t="s">
        <v>82</v>
      </c>
      <c r="C35" s="213" t="s">
        <v>82</v>
      </c>
      <c r="D35" s="317"/>
    </row>
    <row r="36" spans="1:4" ht="13.5" thickBot="1">
      <c r="A36" s="312"/>
      <c r="B36" s="151" t="s">
        <v>48</v>
      </c>
      <c r="C36" s="151" t="s">
        <v>48</v>
      </c>
      <c r="D36" s="318"/>
    </row>
    <row r="37" spans="1:4" ht="12.75">
      <c r="A37" s="145" t="s">
        <v>13</v>
      </c>
      <c r="B37" s="112">
        <v>15</v>
      </c>
      <c r="C37" s="112">
        <v>12411</v>
      </c>
      <c r="D37" s="113">
        <v>483</v>
      </c>
    </row>
    <row r="38" spans="1:4" ht="12.75">
      <c r="A38" s="146" t="s">
        <v>14</v>
      </c>
      <c r="B38" s="115" t="s">
        <v>63</v>
      </c>
      <c r="C38" s="115">
        <v>99</v>
      </c>
      <c r="D38" s="116">
        <v>17</v>
      </c>
    </row>
    <row r="39" spans="1:4" ht="12.75">
      <c r="A39" s="146" t="s">
        <v>15</v>
      </c>
      <c r="B39" s="115" t="s">
        <v>63</v>
      </c>
      <c r="C39" s="115">
        <v>25</v>
      </c>
      <c r="D39" s="116">
        <v>6</v>
      </c>
    </row>
    <row r="40" spans="1:4" ht="12.75">
      <c r="A40" s="146" t="s">
        <v>16</v>
      </c>
      <c r="B40" s="115">
        <v>315</v>
      </c>
      <c r="C40" s="115">
        <v>1610</v>
      </c>
      <c r="D40" s="116">
        <v>28</v>
      </c>
    </row>
    <row r="41" spans="1:4" ht="12.75">
      <c r="A41" s="146" t="s">
        <v>17</v>
      </c>
      <c r="B41" s="115">
        <v>2392</v>
      </c>
      <c r="C41" s="115">
        <v>1948</v>
      </c>
      <c r="D41" s="116">
        <v>38</v>
      </c>
    </row>
    <row r="42" spans="1:4" ht="12.75">
      <c r="A42" s="146" t="s">
        <v>18</v>
      </c>
      <c r="B42" s="115">
        <v>2246</v>
      </c>
      <c r="C42" s="115">
        <v>5500</v>
      </c>
      <c r="D42" s="116">
        <v>12</v>
      </c>
    </row>
    <row r="43" spans="1:4" ht="12.75">
      <c r="A43" s="146" t="s">
        <v>19</v>
      </c>
      <c r="B43" s="115">
        <v>12852</v>
      </c>
      <c r="C43" s="115">
        <v>6094</v>
      </c>
      <c r="D43" s="116">
        <v>656</v>
      </c>
    </row>
    <row r="44" spans="1:4" ht="12.75">
      <c r="A44" s="146" t="s">
        <v>20</v>
      </c>
      <c r="B44" s="115">
        <v>22426</v>
      </c>
      <c r="C44" s="115">
        <v>7943</v>
      </c>
      <c r="D44" s="116">
        <v>2766</v>
      </c>
    </row>
    <row r="45" spans="1:4" ht="12.75">
      <c r="A45" s="146" t="s">
        <v>21</v>
      </c>
      <c r="B45" s="115">
        <v>1276</v>
      </c>
      <c r="C45" s="115">
        <v>823</v>
      </c>
      <c r="D45" s="116">
        <v>2008</v>
      </c>
    </row>
    <row r="46" spans="1:4" ht="12.75">
      <c r="A46" s="146" t="s">
        <v>22</v>
      </c>
      <c r="B46" s="115">
        <v>2834</v>
      </c>
      <c r="C46" s="115">
        <v>11450</v>
      </c>
      <c r="D46" s="116">
        <v>69</v>
      </c>
    </row>
    <row r="47" spans="1:4" ht="12.75">
      <c r="A47" s="146" t="s">
        <v>23</v>
      </c>
      <c r="B47" s="115">
        <v>3924</v>
      </c>
      <c r="C47" s="115">
        <v>2028</v>
      </c>
      <c r="D47" s="116">
        <v>6</v>
      </c>
    </row>
    <row r="48" spans="1:4" ht="12.75">
      <c r="A48" s="146" t="s">
        <v>24</v>
      </c>
      <c r="B48" s="115">
        <v>68428</v>
      </c>
      <c r="C48" s="115">
        <v>41878</v>
      </c>
      <c r="D48" s="116">
        <v>107</v>
      </c>
    </row>
    <row r="49" spans="1:4" ht="12.75">
      <c r="A49" s="146" t="s">
        <v>25</v>
      </c>
      <c r="B49" s="115">
        <v>32330</v>
      </c>
      <c r="C49" s="115">
        <v>8902</v>
      </c>
      <c r="D49" s="116">
        <v>6281</v>
      </c>
    </row>
    <row r="50" spans="1:4" ht="12.75">
      <c r="A50" s="146" t="s">
        <v>26</v>
      </c>
      <c r="B50" s="115">
        <v>6080</v>
      </c>
      <c r="C50" s="115">
        <v>2111</v>
      </c>
      <c r="D50" s="116">
        <v>248</v>
      </c>
    </row>
    <row r="51" spans="1:4" ht="12.75">
      <c r="A51" s="146" t="s">
        <v>27</v>
      </c>
      <c r="B51" s="115">
        <v>37446</v>
      </c>
      <c r="C51" s="115">
        <v>7037</v>
      </c>
      <c r="D51" s="116">
        <v>19</v>
      </c>
    </row>
    <row r="52" spans="1:4" ht="12.75">
      <c r="A52" s="146" t="s">
        <v>28</v>
      </c>
      <c r="B52" s="115">
        <v>140900</v>
      </c>
      <c r="C52" s="115">
        <v>7634</v>
      </c>
      <c r="D52" s="116">
        <v>744</v>
      </c>
    </row>
    <row r="53" spans="1:8" ht="12.75">
      <c r="A53" s="146" t="s">
        <v>29</v>
      </c>
      <c r="B53" s="115">
        <v>55</v>
      </c>
      <c r="C53" s="115">
        <v>2185</v>
      </c>
      <c r="D53" s="116">
        <v>23</v>
      </c>
      <c r="E53" s="26"/>
      <c r="F53" s="26"/>
      <c r="G53" s="26"/>
      <c r="H53" s="26"/>
    </row>
    <row r="54" spans="1:8" ht="12.75">
      <c r="A54" s="146"/>
      <c r="B54" s="115"/>
      <c r="C54" s="115"/>
      <c r="D54" s="116"/>
      <c r="E54" s="26"/>
      <c r="F54" s="26"/>
      <c r="G54" s="26"/>
      <c r="H54" s="26"/>
    </row>
    <row r="55" spans="1:4" ht="13.5" thickBot="1">
      <c r="A55" s="240" t="s">
        <v>81</v>
      </c>
      <c r="B55" s="232">
        <v>333524</v>
      </c>
      <c r="C55" s="232">
        <v>119679</v>
      </c>
      <c r="D55" s="233">
        <f>SUM(D37:D54)</f>
        <v>13511</v>
      </c>
    </row>
    <row r="56" spans="1:4" s="17" customFormat="1" ht="12.75">
      <c r="A56" s="118" t="s">
        <v>146</v>
      </c>
      <c r="B56" s="118"/>
      <c r="C56" s="118"/>
      <c r="D56" s="118"/>
    </row>
    <row r="57" spans="1:2" ht="12.75">
      <c r="A57" s="1"/>
      <c r="B57" s="15"/>
    </row>
    <row r="58" spans="2:4" ht="12.75">
      <c r="B58" s="71"/>
      <c r="C58" s="71"/>
      <c r="D58" s="71"/>
    </row>
    <row r="59" spans="2:4" ht="12.75">
      <c r="B59" s="47"/>
      <c r="C59" s="47"/>
      <c r="D59" s="47"/>
    </row>
  </sheetData>
  <mergeCells count="9">
    <mergeCell ref="A33:A36"/>
    <mergeCell ref="D34:D36"/>
    <mergeCell ref="B33:C33"/>
    <mergeCell ref="C6:D6"/>
    <mergeCell ref="A1:D1"/>
    <mergeCell ref="A3:D3"/>
    <mergeCell ref="A4:D4"/>
    <mergeCell ref="A6:A9"/>
    <mergeCell ref="B7:B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1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P35"/>
  <sheetViews>
    <sheetView showGridLines="0" view="pageBreakPreview" zoomScale="75" zoomScaleNormal="75" zoomScaleSheetLayoutView="75" workbookViewId="0" topLeftCell="A1">
      <selection activeCell="D22" sqref="D22"/>
    </sheetView>
  </sheetViews>
  <sheetFormatPr defaultColWidth="12.57421875" defaultRowHeight="12.75"/>
  <cols>
    <col min="1" max="1" width="25.7109375" style="10" customWidth="1"/>
    <col min="2" max="4" width="15.7109375" style="10" customWidth="1"/>
    <col min="5" max="5" width="16.421875" style="10" customWidth="1"/>
    <col min="6" max="6" width="2.28125" style="10" customWidth="1"/>
    <col min="7" max="7" width="16.421875" style="10" customWidth="1"/>
    <col min="8" max="8" width="2.28125" style="10" customWidth="1"/>
    <col min="9" max="16384" width="19.140625" style="10" customWidth="1"/>
  </cols>
  <sheetData>
    <row r="1" spans="1:16" ht="18">
      <c r="A1" s="290" t="s">
        <v>61</v>
      </c>
      <c r="B1" s="290"/>
      <c r="C1" s="290"/>
      <c r="D1" s="290"/>
      <c r="E1" s="18"/>
      <c r="F1" s="18"/>
      <c r="G1" s="11"/>
      <c r="H1" s="11"/>
      <c r="J1" s="11"/>
      <c r="K1" s="11"/>
      <c r="L1" s="11"/>
      <c r="M1" s="11"/>
      <c r="N1" s="11"/>
      <c r="O1" s="11"/>
      <c r="P1" s="11"/>
    </row>
    <row r="2" spans="2:16" ht="12.75" customHeight="1">
      <c r="B2" s="20"/>
      <c r="C2" s="20"/>
      <c r="D2" s="20"/>
      <c r="E2" s="18"/>
      <c r="F2" s="18"/>
      <c r="G2" s="11"/>
      <c r="H2" s="11"/>
      <c r="J2" s="11"/>
      <c r="K2" s="11"/>
      <c r="L2" s="11"/>
      <c r="M2" s="11"/>
      <c r="N2" s="11"/>
      <c r="O2" s="11"/>
      <c r="P2" s="11"/>
    </row>
    <row r="3" spans="1:16" s="53" customFormat="1" ht="15">
      <c r="A3" s="324" t="s">
        <v>138</v>
      </c>
      <c r="B3" s="324"/>
      <c r="C3" s="324"/>
      <c r="D3" s="324"/>
      <c r="E3" s="51"/>
      <c r="F3" s="51"/>
      <c r="G3" s="52"/>
      <c r="H3" s="52"/>
      <c r="J3" s="52"/>
      <c r="K3" s="52"/>
      <c r="L3" s="52"/>
      <c r="M3" s="52"/>
      <c r="N3" s="52"/>
      <c r="O3" s="52"/>
      <c r="P3" s="52"/>
    </row>
    <row r="4" spans="1:16" s="53" customFormat="1" ht="15">
      <c r="A4" s="324" t="s">
        <v>170</v>
      </c>
      <c r="B4" s="324"/>
      <c r="C4" s="324"/>
      <c r="D4" s="324"/>
      <c r="E4" s="51"/>
      <c r="F4" s="51"/>
      <c r="G4" s="52"/>
      <c r="H4" s="52"/>
      <c r="J4" s="52"/>
      <c r="K4" s="52"/>
      <c r="L4" s="52"/>
      <c r="M4" s="52"/>
      <c r="N4" s="52"/>
      <c r="O4" s="52"/>
      <c r="P4" s="52"/>
    </row>
    <row r="5" spans="1:16" ht="13.5" customHeight="1" thickBot="1">
      <c r="A5" s="325"/>
      <c r="B5" s="325"/>
      <c r="C5" s="325"/>
      <c r="D5" s="325"/>
      <c r="E5" s="11"/>
      <c r="F5" s="11"/>
      <c r="G5" s="11"/>
      <c r="H5" s="11"/>
      <c r="J5" s="11"/>
      <c r="K5" s="11"/>
      <c r="L5" s="11"/>
      <c r="M5" s="11"/>
      <c r="N5" s="11"/>
      <c r="O5" s="11"/>
      <c r="P5" s="11"/>
    </row>
    <row r="6" spans="1:4" ht="12.75">
      <c r="A6" s="321" t="s">
        <v>9</v>
      </c>
      <c r="B6" s="227" t="s">
        <v>70</v>
      </c>
      <c r="C6" s="227" t="s">
        <v>45</v>
      </c>
      <c r="D6" s="227" t="s">
        <v>122</v>
      </c>
    </row>
    <row r="7" spans="1:8" ht="12.75">
      <c r="A7" s="322"/>
      <c r="B7" s="155" t="s">
        <v>82</v>
      </c>
      <c r="C7" s="155" t="s">
        <v>82</v>
      </c>
      <c r="D7" s="155" t="s">
        <v>82</v>
      </c>
      <c r="E7" s="11"/>
      <c r="F7" s="11"/>
      <c r="G7" s="11"/>
      <c r="H7" s="11"/>
    </row>
    <row r="8" spans="1:8" ht="13.5" thickBot="1">
      <c r="A8" s="323"/>
      <c r="B8" s="151" t="s">
        <v>48</v>
      </c>
      <c r="C8" s="151" t="s">
        <v>48</v>
      </c>
      <c r="D8" s="222" t="s">
        <v>48</v>
      </c>
      <c r="E8" s="11"/>
      <c r="F8" s="11"/>
      <c r="G8" s="11"/>
      <c r="H8" s="11"/>
    </row>
    <row r="9" spans="1:8" ht="12.75">
      <c r="A9" s="156" t="s">
        <v>13</v>
      </c>
      <c r="B9" s="112">
        <v>63544</v>
      </c>
      <c r="C9" s="112">
        <v>8797</v>
      </c>
      <c r="D9" s="113">
        <v>61036</v>
      </c>
      <c r="E9" s="11"/>
      <c r="F9" s="11"/>
      <c r="G9" s="11"/>
      <c r="H9" s="11"/>
    </row>
    <row r="10" spans="1:8" ht="12.75">
      <c r="A10" s="157" t="s">
        <v>14</v>
      </c>
      <c r="B10" s="115">
        <v>20388</v>
      </c>
      <c r="C10" s="115">
        <v>962</v>
      </c>
      <c r="D10" s="116">
        <v>19997</v>
      </c>
      <c r="E10" s="11"/>
      <c r="F10" s="11"/>
      <c r="G10" s="11"/>
      <c r="H10" s="11"/>
    </row>
    <row r="11" spans="1:8" ht="12.75">
      <c r="A11" s="157" t="s">
        <v>15</v>
      </c>
      <c r="B11" s="115">
        <v>9050</v>
      </c>
      <c r="C11" s="115">
        <v>135</v>
      </c>
      <c r="D11" s="116">
        <v>8982</v>
      </c>
      <c r="E11" s="11"/>
      <c r="F11" s="11"/>
      <c r="G11" s="11"/>
      <c r="H11" s="11"/>
    </row>
    <row r="12" spans="1:8" ht="12.75">
      <c r="A12" s="157" t="s">
        <v>16</v>
      </c>
      <c r="B12" s="115">
        <v>13744</v>
      </c>
      <c r="C12" s="115">
        <v>12</v>
      </c>
      <c r="D12" s="116">
        <v>13737</v>
      </c>
      <c r="E12" s="11"/>
      <c r="F12" s="11"/>
      <c r="G12" s="11"/>
      <c r="H12" s="11"/>
    </row>
    <row r="13" spans="1:8" ht="12.75">
      <c r="A13" s="157" t="s">
        <v>17</v>
      </c>
      <c r="B13" s="115">
        <v>5322</v>
      </c>
      <c r="C13" s="115">
        <v>287</v>
      </c>
      <c r="D13" s="116">
        <v>5147</v>
      </c>
      <c r="E13" s="11"/>
      <c r="F13" s="11"/>
      <c r="G13" s="11"/>
      <c r="H13" s="11"/>
    </row>
    <row r="14" spans="1:8" ht="12.75">
      <c r="A14" s="157" t="s">
        <v>18</v>
      </c>
      <c r="B14" s="115">
        <v>1553</v>
      </c>
      <c r="C14" s="115">
        <v>111</v>
      </c>
      <c r="D14" s="116">
        <v>1498</v>
      </c>
      <c r="E14" s="11"/>
      <c r="F14" s="11"/>
      <c r="G14" s="11"/>
      <c r="H14" s="11"/>
    </row>
    <row r="15" spans="1:8" ht="12.75">
      <c r="A15" s="157" t="s">
        <v>19</v>
      </c>
      <c r="B15" s="115">
        <v>9409</v>
      </c>
      <c r="C15" s="115">
        <v>951</v>
      </c>
      <c r="D15" s="116">
        <v>9029</v>
      </c>
      <c r="E15" s="11"/>
      <c r="F15" s="11"/>
      <c r="G15" s="11"/>
      <c r="H15" s="11"/>
    </row>
    <row r="16" spans="1:8" ht="12.75">
      <c r="A16" s="157" t="s">
        <v>20</v>
      </c>
      <c r="B16" s="115">
        <v>9572</v>
      </c>
      <c r="C16" s="115">
        <v>791</v>
      </c>
      <c r="D16" s="116">
        <v>9219</v>
      </c>
      <c r="E16" s="11"/>
      <c r="F16" s="11"/>
      <c r="G16" s="11"/>
      <c r="H16" s="11"/>
    </row>
    <row r="17" spans="1:8" ht="12.75">
      <c r="A17" s="157" t="s">
        <v>21</v>
      </c>
      <c r="B17" s="115">
        <v>2779</v>
      </c>
      <c r="C17" s="115" t="s">
        <v>63</v>
      </c>
      <c r="D17" s="116">
        <v>2779</v>
      </c>
      <c r="E17" s="11"/>
      <c r="F17" s="11"/>
      <c r="G17" s="11"/>
      <c r="H17" s="11"/>
    </row>
    <row r="18" spans="1:8" ht="12.75">
      <c r="A18" s="157" t="s">
        <v>22</v>
      </c>
      <c r="B18" s="115">
        <v>42404</v>
      </c>
      <c r="C18" s="115">
        <v>3358</v>
      </c>
      <c r="D18" s="116">
        <v>40996</v>
      </c>
      <c r="E18" s="11"/>
      <c r="F18" s="11"/>
      <c r="G18" s="11"/>
      <c r="H18" s="11"/>
    </row>
    <row r="19" spans="1:8" ht="12.75">
      <c r="A19" s="157" t="s">
        <v>23</v>
      </c>
      <c r="B19" s="115">
        <v>2649</v>
      </c>
      <c r="C19" s="115">
        <v>124</v>
      </c>
      <c r="D19" s="116">
        <v>2604</v>
      </c>
      <c r="E19" s="11"/>
      <c r="F19" s="11"/>
      <c r="G19" s="11"/>
      <c r="H19" s="11"/>
    </row>
    <row r="20" spans="1:8" ht="12.75">
      <c r="A20" s="157" t="s">
        <v>24</v>
      </c>
      <c r="B20" s="115">
        <v>23949</v>
      </c>
      <c r="C20" s="115">
        <v>478</v>
      </c>
      <c r="D20" s="116">
        <v>23696</v>
      </c>
      <c r="E20" s="11"/>
      <c r="F20" s="11"/>
      <c r="G20" s="11"/>
      <c r="H20" s="11"/>
    </row>
    <row r="21" spans="1:8" ht="12.75">
      <c r="A21" s="157" t="s">
        <v>25</v>
      </c>
      <c r="B21" s="115">
        <v>5160</v>
      </c>
      <c r="C21" s="115">
        <v>496</v>
      </c>
      <c r="D21" s="116">
        <v>4763</v>
      </c>
      <c r="E21" s="11"/>
      <c r="F21" s="11"/>
      <c r="G21" s="11"/>
      <c r="H21" s="11"/>
    </row>
    <row r="22" spans="1:8" ht="12.75">
      <c r="A22" s="157" t="s">
        <v>26</v>
      </c>
      <c r="B22" s="115">
        <v>1948</v>
      </c>
      <c r="C22" s="115">
        <v>211</v>
      </c>
      <c r="D22" s="116">
        <v>1786</v>
      </c>
      <c r="E22" s="11"/>
      <c r="F22" s="11"/>
      <c r="G22" s="11"/>
      <c r="H22" s="11"/>
    </row>
    <row r="23" spans="1:8" ht="12.75">
      <c r="A23" s="157" t="s">
        <v>27</v>
      </c>
      <c r="B23" s="115">
        <v>24417</v>
      </c>
      <c r="C23" s="115">
        <v>1849</v>
      </c>
      <c r="D23" s="116">
        <v>23677</v>
      </c>
      <c r="F23" s="11"/>
      <c r="H23" s="11"/>
    </row>
    <row r="24" spans="1:8" ht="12.75">
      <c r="A24" s="157" t="s">
        <v>28</v>
      </c>
      <c r="B24" s="115">
        <v>26544</v>
      </c>
      <c r="C24" s="115">
        <v>1123</v>
      </c>
      <c r="D24" s="116">
        <v>25851</v>
      </c>
      <c r="E24" s="11"/>
      <c r="F24" s="11"/>
      <c r="G24" s="11"/>
      <c r="H24" s="11"/>
    </row>
    <row r="25" spans="1:8" ht="12.75">
      <c r="A25" s="157" t="s">
        <v>29</v>
      </c>
      <c r="B25" s="115">
        <v>1743</v>
      </c>
      <c r="C25" s="115">
        <v>123</v>
      </c>
      <c r="D25" s="116">
        <v>1662</v>
      </c>
      <c r="F25" s="11"/>
      <c r="G25" s="11"/>
      <c r="H25" s="11"/>
    </row>
    <row r="26" spans="1:7" ht="12.75">
      <c r="A26" s="157"/>
      <c r="B26" s="115"/>
      <c r="C26" s="115"/>
      <c r="D26" s="116"/>
      <c r="E26" s="23"/>
      <c r="F26" s="23"/>
      <c r="G26" s="23"/>
    </row>
    <row r="27" spans="1:7" ht="13.5" thickBot="1">
      <c r="A27" s="242" t="s">
        <v>81</v>
      </c>
      <c r="B27" s="232">
        <v>264177</v>
      </c>
      <c r="C27" s="232">
        <f>SUM(C9:C25)</f>
        <v>19808</v>
      </c>
      <c r="D27" s="233">
        <v>256461</v>
      </c>
      <c r="E27" s="23"/>
      <c r="F27" s="23"/>
      <c r="G27" s="23"/>
    </row>
    <row r="28" spans="1:4" s="17" customFormat="1" ht="12.75">
      <c r="A28" s="295" t="s">
        <v>146</v>
      </c>
      <c r="B28" s="295"/>
      <c r="C28" s="118"/>
      <c r="D28" s="118"/>
    </row>
    <row r="29" spans="1:4" ht="12.75">
      <c r="A29" s="1"/>
      <c r="B29" s="11"/>
      <c r="C29" s="11"/>
      <c r="D29" s="11"/>
    </row>
    <row r="30" ht="12.75">
      <c r="A30" s="17"/>
    </row>
    <row r="31" spans="2:4" ht="12.75">
      <c r="B31" s="47"/>
      <c r="C31" s="47"/>
      <c r="D31" s="47"/>
    </row>
    <row r="32" spans="2:5" ht="12.75">
      <c r="B32" s="72"/>
      <c r="C32" s="73"/>
      <c r="D32" s="72"/>
      <c r="E32" s="48"/>
    </row>
    <row r="34" ht="12.75">
      <c r="D34" s="47"/>
    </row>
    <row r="35" ht="12.75">
      <c r="C35" s="47"/>
    </row>
  </sheetData>
  <mergeCells count="6">
    <mergeCell ref="A6:A8"/>
    <mergeCell ref="A28:B28"/>
    <mergeCell ref="A4:D4"/>
    <mergeCell ref="A1:D1"/>
    <mergeCell ref="A3:D3"/>
    <mergeCell ref="A5:D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6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P32"/>
  <sheetViews>
    <sheetView showGridLines="0" view="pageBreakPreview" zoomScale="75" zoomScaleNormal="75" zoomScaleSheetLayoutView="75" workbookViewId="0" topLeftCell="A1">
      <selection activeCell="C30" sqref="C30"/>
    </sheetView>
  </sheetViews>
  <sheetFormatPr defaultColWidth="12.57421875" defaultRowHeight="12.75"/>
  <cols>
    <col min="1" max="1" width="25.7109375" style="10" customWidth="1"/>
    <col min="2" max="2" width="24.8515625" style="10" customWidth="1"/>
    <col min="3" max="3" width="22.57421875" style="10" customWidth="1"/>
    <col min="4" max="4" width="24.140625" style="10" customWidth="1"/>
    <col min="5" max="5" width="16.421875" style="10" customWidth="1"/>
    <col min="6" max="6" width="6.28125" style="10" customWidth="1"/>
    <col min="7" max="7" width="16.421875" style="10" customWidth="1"/>
    <col min="8" max="8" width="11.57421875" style="10" customWidth="1"/>
    <col min="9" max="16384" width="19.140625" style="10" customWidth="1"/>
  </cols>
  <sheetData>
    <row r="1" spans="1:16" ht="18">
      <c r="A1" s="290" t="s">
        <v>61</v>
      </c>
      <c r="B1" s="290"/>
      <c r="C1" s="290"/>
      <c r="D1" s="290"/>
      <c r="E1" s="18"/>
      <c r="F1" s="18"/>
      <c r="G1" s="11"/>
      <c r="H1" s="11"/>
      <c r="J1" s="11"/>
      <c r="K1" s="11"/>
      <c r="L1" s="11"/>
      <c r="M1" s="11"/>
      <c r="N1" s="11"/>
      <c r="O1" s="11"/>
      <c r="P1" s="11"/>
    </row>
    <row r="2" spans="2:4" ht="12.75">
      <c r="B2" s="11"/>
      <c r="C2" s="11"/>
      <c r="D2" s="11"/>
    </row>
    <row r="3" spans="1:5" ht="15">
      <c r="A3" s="324" t="s">
        <v>169</v>
      </c>
      <c r="B3" s="324"/>
      <c r="C3" s="324"/>
      <c r="D3" s="324"/>
      <c r="E3" s="250"/>
    </row>
    <row r="4" spans="1:4" ht="13.5" thickBot="1">
      <c r="A4" s="158"/>
      <c r="B4" s="158"/>
      <c r="C4" s="158"/>
      <c r="D4" s="158"/>
    </row>
    <row r="5" spans="1:4" ht="12.75" customHeight="1">
      <c r="A5" s="241"/>
      <c r="B5" s="227" t="s">
        <v>148</v>
      </c>
      <c r="C5" s="248" t="s">
        <v>123</v>
      </c>
      <c r="D5" s="248" t="s">
        <v>149</v>
      </c>
    </row>
    <row r="6" spans="1:4" ht="12.75">
      <c r="A6" s="159" t="s">
        <v>9</v>
      </c>
      <c r="B6" s="149" t="s">
        <v>82</v>
      </c>
      <c r="C6" s="149" t="s">
        <v>82</v>
      </c>
      <c r="D6" s="149" t="s">
        <v>82</v>
      </c>
    </row>
    <row r="7" spans="1:4" ht="13.5" thickBot="1">
      <c r="A7" s="160"/>
      <c r="B7" s="132" t="s">
        <v>48</v>
      </c>
      <c r="C7" s="132" t="s">
        <v>48</v>
      </c>
      <c r="D7" s="249" t="s">
        <v>48</v>
      </c>
    </row>
    <row r="8" spans="1:16" ht="12.75">
      <c r="A8" s="156" t="s">
        <v>13</v>
      </c>
      <c r="B8" s="112">
        <v>17936</v>
      </c>
      <c r="C8" s="112">
        <v>48661</v>
      </c>
      <c r="D8" s="113">
        <v>17771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2.75">
      <c r="A9" s="157" t="s">
        <v>14</v>
      </c>
      <c r="B9" s="115">
        <v>2618</v>
      </c>
      <c r="C9" s="115">
        <v>10219</v>
      </c>
      <c r="D9" s="116">
        <v>1458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2.75">
      <c r="A10" s="157" t="s">
        <v>15</v>
      </c>
      <c r="B10" s="115">
        <v>432</v>
      </c>
      <c r="C10" s="115">
        <v>2708</v>
      </c>
      <c r="D10" s="116">
        <v>1182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2.75">
      <c r="A11" s="157" t="s">
        <v>16</v>
      </c>
      <c r="B11" s="115">
        <v>1026</v>
      </c>
      <c r="C11" s="115">
        <v>9556</v>
      </c>
      <c r="D11" s="116">
        <v>7085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2.75">
      <c r="A12" s="157" t="s">
        <v>17</v>
      </c>
      <c r="B12" s="115">
        <v>1193</v>
      </c>
      <c r="C12" s="115">
        <v>2883</v>
      </c>
      <c r="D12" s="116">
        <v>1576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2.75">
      <c r="A13" s="157" t="s">
        <v>18</v>
      </c>
      <c r="B13" s="115">
        <v>916</v>
      </c>
      <c r="C13" s="115">
        <v>631</v>
      </c>
      <c r="D13" s="116">
        <v>1002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2.75">
      <c r="A14" s="157" t="s">
        <v>19</v>
      </c>
      <c r="B14" s="115">
        <v>5066</v>
      </c>
      <c r="C14" s="115">
        <v>6542</v>
      </c>
      <c r="D14" s="116">
        <v>7665</v>
      </c>
      <c r="E14" s="11"/>
      <c r="F14" s="11"/>
      <c r="G14" s="11"/>
      <c r="H14" s="11"/>
      <c r="I14" s="11"/>
      <c r="J14" s="11"/>
      <c r="L14" s="11"/>
      <c r="M14" s="11"/>
      <c r="N14" s="11"/>
      <c r="O14" s="11"/>
      <c r="P14" s="11"/>
    </row>
    <row r="15" spans="1:16" ht="12.75">
      <c r="A15" s="157" t="s">
        <v>20</v>
      </c>
      <c r="B15" s="115">
        <v>10714</v>
      </c>
      <c r="C15" s="115">
        <v>14271</v>
      </c>
      <c r="D15" s="116">
        <v>11555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2.75">
      <c r="A16" s="157" t="s">
        <v>21</v>
      </c>
      <c r="B16" s="115">
        <v>1423</v>
      </c>
      <c r="C16" s="115">
        <v>3797</v>
      </c>
      <c r="D16" s="116">
        <v>3208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2.75">
      <c r="A17" s="157" t="s">
        <v>22</v>
      </c>
      <c r="B17" s="115">
        <v>14588</v>
      </c>
      <c r="C17" s="115">
        <v>12596</v>
      </c>
      <c r="D17" s="116">
        <v>9604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2.75">
      <c r="A18" s="157" t="s">
        <v>23</v>
      </c>
      <c r="B18" s="115">
        <v>685</v>
      </c>
      <c r="C18" s="115">
        <v>1206</v>
      </c>
      <c r="D18" s="116">
        <v>733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2.75">
      <c r="A19" s="157" t="s">
        <v>24</v>
      </c>
      <c r="B19" s="115">
        <v>410</v>
      </c>
      <c r="C19" s="115">
        <v>1426</v>
      </c>
      <c r="D19" s="116">
        <v>1082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2.75">
      <c r="A20" s="157" t="s">
        <v>25</v>
      </c>
      <c r="B20" s="115">
        <v>15083</v>
      </c>
      <c r="C20" s="115">
        <v>7968</v>
      </c>
      <c r="D20" s="116">
        <v>14553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2.75">
      <c r="A21" s="157" t="s">
        <v>26</v>
      </c>
      <c r="B21" s="115">
        <v>3278</v>
      </c>
      <c r="C21" s="115">
        <v>1694</v>
      </c>
      <c r="D21" s="116">
        <v>5758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2.75">
      <c r="A22" s="157" t="s">
        <v>27</v>
      </c>
      <c r="B22" s="115">
        <v>3628</v>
      </c>
      <c r="C22" s="115">
        <v>14569</v>
      </c>
      <c r="D22" s="116">
        <v>5261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2.75">
      <c r="A23" s="157" t="s">
        <v>28</v>
      </c>
      <c r="B23" s="115">
        <v>14216</v>
      </c>
      <c r="C23" s="115">
        <v>17066</v>
      </c>
      <c r="D23" s="116">
        <v>21732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2.75">
      <c r="A24" s="157" t="s">
        <v>29</v>
      </c>
      <c r="B24" s="115">
        <v>2169</v>
      </c>
      <c r="C24" s="115">
        <v>879</v>
      </c>
      <c r="D24" s="116">
        <v>3096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2.75">
      <c r="A25" s="157"/>
      <c r="B25" s="115"/>
      <c r="C25" s="115"/>
      <c r="D25" s="116"/>
      <c r="F25" s="11"/>
      <c r="H25" s="11"/>
      <c r="J25" s="11"/>
      <c r="L25" s="11"/>
      <c r="N25" s="11"/>
      <c r="P25" s="11"/>
    </row>
    <row r="26" spans="1:16" ht="13.5" thickBot="1">
      <c r="A26" s="242" t="s">
        <v>81</v>
      </c>
      <c r="B26" s="232">
        <v>95382</v>
      </c>
      <c r="C26" s="232">
        <v>156674</v>
      </c>
      <c r="D26" s="233">
        <v>114322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4" s="17" customFormat="1" ht="12.75">
      <c r="A27" s="295" t="s">
        <v>146</v>
      </c>
      <c r="B27" s="295"/>
      <c r="C27" s="118"/>
      <c r="D27" s="118"/>
    </row>
    <row r="28" s="17" customFormat="1" ht="12.75"/>
    <row r="29" ht="12.75">
      <c r="A29" s="15"/>
    </row>
    <row r="30" spans="1:2" ht="12.75">
      <c r="A30" s="14"/>
      <c r="B30" s="17"/>
    </row>
    <row r="31" spans="1:4" ht="12.75">
      <c r="A31" s="17"/>
      <c r="B31" s="74"/>
      <c r="C31" s="74"/>
      <c r="D31" s="72"/>
    </row>
    <row r="32" spans="2:4" ht="12.75">
      <c r="B32" s="47"/>
      <c r="C32" s="47"/>
      <c r="D32" s="47"/>
    </row>
  </sheetData>
  <mergeCells count="3">
    <mergeCell ref="A27:B27"/>
    <mergeCell ref="A1:D1"/>
    <mergeCell ref="A3:D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5" r:id="rId1"/>
  <headerFooter alignWithMargins="0">
    <oddFooter>&amp;C&amp;A</oddFooter>
  </headerFooter>
  <rowBreaks count="1" manualBreakCount="1">
    <brk id="5" max="4" man="1"/>
  </rowBreaks>
  <colBreaks count="1" manualBreakCount="1">
    <brk id="3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2012-05-28T10:28:48Z</cp:lastPrinted>
  <dcterms:created xsi:type="dcterms:W3CDTF">2001-05-11T11:30:27Z</dcterms:created>
  <dcterms:modified xsi:type="dcterms:W3CDTF">2012-05-28T10:44:28Z</dcterms:modified>
  <cp:category/>
  <cp:version/>
  <cp:contentType/>
  <cp:contentStatus/>
</cp:coreProperties>
</file>