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0" windowWidth="6165" windowHeight="6825" activeTab="0"/>
  </bookViews>
  <sheets>
    <sheet name="23.1" sheetId="1" r:id="rId1"/>
    <sheet name="23.2" sheetId="2" r:id="rId2"/>
    <sheet name="23.3" sheetId="3" r:id="rId3"/>
    <sheet name="23.4" sheetId="4" r:id="rId4"/>
    <sheet name="23.5" sheetId="5" r:id="rId5"/>
    <sheet name="23.6" sheetId="6" r:id="rId6"/>
    <sheet name="23.7" sheetId="7" r:id="rId7"/>
    <sheet name="23.8" sheetId="8" r:id="rId8"/>
    <sheet name="23.9" sheetId="9" r:id="rId9"/>
    <sheet name="23.10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\A">'[1]p395fao'!$B$75</definedName>
    <definedName name="\B">'[2]p405'!#REF!</definedName>
    <definedName name="\C" localSheetId="4">#REF!</definedName>
    <definedName name="\C">'[1]p395fao'!$B$77</definedName>
    <definedName name="\D">'[1]p395fao'!$B$79</definedName>
    <definedName name="\G" localSheetId="4">#REF!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  <definedName name="TABLE" localSheetId="6">'23.7'!$A$8:$F$19</definedName>
    <definedName name="TABLE" localSheetId="7">'23.8'!#REF!</definedName>
    <definedName name="TABLE_2" localSheetId="6">'23.7'!#REF!</definedName>
    <definedName name="TABLE_2" localSheetId="7">'23.8'!$A$8:$F$19</definedName>
  </definedNames>
  <calcPr fullCalcOnLoad="1"/>
</workbook>
</file>

<file path=xl/sharedStrings.xml><?xml version="1.0" encoding="utf-8"?>
<sst xmlns="http://schemas.openxmlformats.org/spreadsheetml/2006/main" count="891" uniqueCount="190">
  <si>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</si>
  <si>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</si>
  <si>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</si>
  <si>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</si>
  <si>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</si>
  <si>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</si>
  <si>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</si>
  <si>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</si>
  <si>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</si>
  <si>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</si>
  <si>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</si>
  <si>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</si>
  <si>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</si>
  <si>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</si>
  <si>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</si>
  <si>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</si>
  <si>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</si>
  <si>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</si>
  <si>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</si>
  <si>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</si>
  <si>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</si>
  <si>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</si>
  <si>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</si>
  <si>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</si>
  <si>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</si>
  <si>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</si>
  <si>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</si>
  <si>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</si>
  <si>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</si>
  <si>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</si>
  <si>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</si>
  <si>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</si>
  <si>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</si>
  <si>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</si>
  <si>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</si>
  <si>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</si>
  <si>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</si>
  <si>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</si>
  <si>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</si>
  <si>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</si>
  <si>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</si>
  <si>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</si>
  <si>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</si>
  <si>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</si>
  <si>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</si>
  <si>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Total</t>
  </si>
  <si>
    <t>Lana blanca</t>
  </si>
  <si>
    <t>Lana negra</t>
  </si>
  <si>
    <t>Fina</t>
  </si>
  <si>
    <t>Entrefina</t>
  </si>
  <si>
    <t>Basta</t>
  </si>
  <si>
    <t>Animales sacrificados</t>
  </si>
  <si>
    <t>Peso unitario</t>
  </si>
  <si>
    <t>Producción total (toneladas)</t>
  </si>
  <si>
    <t>Tipos</t>
  </si>
  <si>
    <t>(kilogramos)</t>
  </si>
  <si>
    <t>Cueros sangre de vacuno</t>
  </si>
  <si>
    <t xml:space="preserve">   Terneras</t>
  </si>
  <si>
    <t xml:space="preserve">   Añojos</t>
  </si>
  <si>
    <t xml:space="preserve">   Menor</t>
  </si>
  <si>
    <t xml:space="preserve">   Mayor</t>
  </si>
  <si>
    <t xml:space="preserve">   Total</t>
  </si>
  <si>
    <t>Cueros sangre de equino</t>
  </si>
  <si>
    <t xml:space="preserve">   Sacrificios controlados</t>
  </si>
  <si>
    <t>Pieles sin lana y secas de ovino</t>
  </si>
  <si>
    <t xml:space="preserve">   Lechales</t>
  </si>
  <si>
    <t xml:space="preserve">   Corderos</t>
  </si>
  <si>
    <t>Pieles secas de caprino</t>
  </si>
  <si>
    <t xml:space="preserve">   Cabritos</t>
  </si>
  <si>
    <t xml:space="preserve">   Chivos</t>
  </si>
  <si>
    <t>Comercio Internacional</t>
  </si>
  <si>
    <t>Países</t>
  </si>
  <si>
    <t>Producción</t>
  </si>
  <si>
    <t>Importaciones</t>
  </si>
  <si>
    <t>Exportaciones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</si>
  <si>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</si>
  <si>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</si>
  <si>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</si>
  <si>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</si>
  <si>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</si>
  <si>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</si>
  <si>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</si>
  <si>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</si>
  <si>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</si>
  <si>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</si>
  <si>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</si>
  <si>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</si>
  <si>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</si>
  <si>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</si>
  <si>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</si>
  <si>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</si>
  <si>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</si>
  <si>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</si>
  <si>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</si>
  <si>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</si>
  <si>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</si>
  <si>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</si>
  <si>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</si>
  <si>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</si>
  <si>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</si>
  <si>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</si>
  <si>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</si>
  <si>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</si>
  <si>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</si>
  <si>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</si>
  <si>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</si>
  <si>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</si>
  <si>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</si>
  <si>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</si>
  <si>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</si>
  <si>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</si>
  <si>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</si>
  <si>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</si>
  <si>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</si>
  <si>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</si>
  <si>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</si>
  <si>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MUNDO</t>
  </si>
  <si>
    <t/>
  </si>
  <si>
    <t>Fuente: Estadística del Comercio Exterior de España. Departamento de Aduanas e Impuestos Especiales. Agencia Tributaria.</t>
  </si>
  <si>
    <t>Cueros y pieles en bruto</t>
  </si>
  <si>
    <t>Peletería en bruto</t>
  </si>
  <si>
    <t>De Bovinos y equinos</t>
  </si>
  <si>
    <t>De ovinos</t>
  </si>
  <si>
    <t>Los demás</t>
  </si>
  <si>
    <t>–</t>
  </si>
  <si>
    <t>LANA Y PIELES</t>
  </si>
  <si>
    <t xml:space="preserve"> Unión Europa</t>
  </si>
  <si>
    <t xml:space="preserve">   Alemania</t>
  </si>
  <si>
    <t xml:space="preserve">   Francia</t>
  </si>
  <si>
    <t xml:space="preserve">   Grecia</t>
  </si>
  <si>
    <t xml:space="preserve">   Irlanda</t>
  </si>
  <si>
    <t xml:space="preserve">   Países Bajos</t>
  </si>
  <si>
    <t xml:space="preserve">   Portugal</t>
  </si>
  <si>
    <t xml:space="preserve">   Reino Unido</t>
  </si>
  <si>
    <t xml:space="preserve"> Países con Solicitud de Adhesión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</si>
  <si>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</si>
  <si>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</si>
  <si>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</si>
  <si>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</si>
  <si>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</si>
  <si>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Japón</t>
  </si>
  <si>
    <t xml:space="preserve"> Méjico</t>
  </si>
  <si>
    <t xml:space="preserve"> Nueva Zelanda</t>
  </si>
  <si>
    <t xml:space="preserve"> Suiza</t>
  </si>
  <si>
    <t xml:space="preserve"> Noruega</t>
  </si>
  <si>
    <t>Número de animales esquilados (miles)</t>
  </si>
  <si>
    <t>Años</t>
  </si>
  <si>
    <t>Lanas blancas</t>
  </si>
  <si>
    <t>Finas</t>
  </si>
  <si>
    <t>Entrefinas</t>
  </si>
  <si>
    <t>Bastas</t>
  </si>
  <si>
    <t>Negras</t>
  </si>
  <si>
    <t>Precio perci-</t>
  </si>
  <si>
    <t>Valor</t>
  </si>
  <si>
    <t>Comercio exterior (2)</t>
  </si>
  <si>
    <t>Producción de lana (toneladas)</t>
  </si>
  <si>
    <t>bido por los</t>
  </si>
  <si>
    <t>total</t>
  </si>
  <si>
    <t>(toneladas)</t>
  </si>
  <si>
    <t>ganaderos</t>
  </si>
  <si>
    <t>Importa-</t>
  </si>
  <si>
    <t>Exporta-</t>
  </si>
  <si>
    <t>ciones</t>
  </si>
  <si>
    <t xml:space="preserve">  (1) Lana sin lavar.</t>
  </si>
  <si>
    <t xml:space="preserve">  (2) Lana sin cardar ni peinar.</t>
  </si>
  <si>
    <t>Importación (toneladas)</t>
  </si>
  <si>
    <t>Peletería</t>
  </si>
  <si>
    <t>De bovino y equino</t>
  </si>
  <si>
    <t>De ovino</t>
  </si>
  <si>
    <t>De caprino</t>
  </si>
  <si>
    <t>Otros</t>
  </si>
  <si>
    <t>en bruto</t>
  </si>
  <si>
    <t>Exportación (toneladas)</t>
  </si>
  <si>
    <t>Provincias y</t>
  </si>
  <si>
    <t xml:space="preserve">   Bélgica y Luxemburgo</t>
  </si>
  <si>
    <t>Fuente: FAOSTAT.</t>
  </si>
  <si>
    <t>(euros/100kg) (1)</t>
  </si>
  <si>
    <t>(miles de</t>
  </si>
  <si>
    <t>euros)</t>
  </si>
  <si>
    <t xml:space="preserve"> Islandia</t>
  </si>
  <si>
    <t xml:space="preserve"> 23.2.  LANA: Análisis provincial del número de animales esquilados, 1999</t>
  </si>
  <si>
    <t xml:space="preserve"> 23.3.  LANA: Análisis provincial de la producción, 1999 (toneladas)</t>
  </si>
  <si>
    <t xml:space="preserve"> 23.1.  LANA: Serie histórica de los animales esquilados, producción, valor y comercio exterior</t>
  </si>
  <si>
    <t xml:space="preserve"> 23.4.  LANA (sin cardar ni peinar): Comercio exterior de España, por países (toneladas)</t>
  </si>
  <si>
    <t xml:space="preserve"> 23.5.  LANA GRASIENTA: Producción y comercio internacional en determinados países, 1999 (toneladas)</t>
  </si>
  <si>
    <t xml:space="preserve"> 23.6.  CUEROS Y PIELES: Producción en los últimos años</t>
  </si>
  <si>
    <t xml:space="preserve"> 23.7.  CUEROS, PIELES Y PELETERIA, EN BRUTO: Serie histórica del comercio exterior. Importaciones</t>
  </si>
  <si>
    <t xml:space="preserve"> 23.8.  CUEROS, PIELES Y PELETERIA, EN BRUTO: Serie histórica del comercio exterior. Exportaciones</t>
  </si>
  <si>
    <t xml:space="preserve"> 23.9.  CUEROS Y PIELES: Comercio exterior de España, por países. Importaciones (toneladas)</t>
  </si>
  <si>
    <t xml:space="preserve"> 23.10.  CUEROS Y PIELES: Comercio exterior de España, por países. Exportaciones (toneladas)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</si>
</sst>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);\(#,##0.00\)"/>
    <numFmt numFmtId="175" formatCode="#,##0.0__"/>
    <numFmt numFmtId="176" formatCode="#,##0.00__"/>
    <numFmt numFmtId="177" formatCode="#,##0.0_);\(#,##0.0\)"/>
    <numFmt numFmtId="178" formatCode="0.0"/>
    <numFmt numFmtId="179" formatCode="0.00000_)"/>
    <numFmt numFmtId="180" formatCode="0_)"/>
    <numFmt numFmtId="181" formatCode="#,##0.0"/>
    <numFmt numFmtId="182" formatCode="#,##0.__"/>
    <numFmt numFmtId="183" formatCode="dd/mm/yy_)"/>
    <numFmt numFmtId="184" formatCode="General_)"/>
    <numFmt numFmtId="185" formatCode="0.0_)"/>
    <numFmt numFmtId="186" formatCode="0.#"/>
    <numFmt numFmtId="187" formatCode="#.0"/>
    <numFmt numFmtId="188" formatCode="0.0__"/>
    <numFmt numFmtId="189" formatCode="0_ ;\-0\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/>
      <protection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2" borderId="2" xfId="0" applyNumberFormat="1" applyFont="1" applyFill="1" applyBorder="1" applyAlignment="1" applyProtection="1">
      <alignment/>
      <protection/>
    </xf>
    <xf numFmtId="0" fontId="1" fillId="2" borderId="5" xfId="0" applyFont="1" applyFill="1" applyBorder="1" applyAlignment="1">
      <alignment/>
    </xf>
    <xf numFmtId="176" fontId="0" fillId="0" borderId="0" xfId="0" applyNumberFormat="1" applyFont="1" applyAlignment="1">
      <alignment/>
    </xf>
    <xf numFmtId="173" fontId="0" fillId="2" borderId="3" xfId="0" applyNumberFormat="1" applyFont="1" applyFill="1" applyBorder="1" applyAlignment="1">
      <alignment/>
    </xf>
    <xf numFmtId="173" fontId="0" fillId="2" borderId="2" xfId="0" applyNumberFormat="1" applyFont="1" applyFill="1" applyBorder="1" applyAlignment="1" applyProtection="1">
      <alignment/>
      <protection/>
    </xf>
    <xf numFmtId="173" fontId="0" fillId="2" borderId="2" xfId="0" applyNumberFormat="1" applyFont="1" applyFill="1" applyBorder="1" applyAlignment="1">
      <alignment/>
    </xf>
    <xf numFmtId="0" fontId="0" fillId="0" borderId="0" xfId="123" applyFont="1">
      <alignment/>
      <protection/>
    </xf>
    <xf numFmtId="0" fontId="0" fillId="0" borderId="8" xfId="123" applyFont="1" applyBorder="1">
      <alignment/>
      <protection/>
    </xf>
    <xf numFmtId="0" fontId="0" fillId="0" borderId="9" xfId="123" applyFont="1" applyBorder="1">
      <alignment/>
      <protection/>
    </xf>
    <xf numFmtId="1" fontId="0" fillId="0" borderId="2" xfId="123" applyNumberFormat="1" applyFont="1" applyBorder="1" applyAlignment="1">
      <alignment horizontal="center" vertical="center"/>
      <protection/>
    </xf>
    <xf numFmtId="3" fontId="0" fillId="0" borderId="3" xfId="123" applyNumberFormat="1" applyFont="1" applyBorder="1" applyAlignment="1">
      <alignment horizontal="right"/>
      <protection/>
    </xf>
    <xf numFmtId="3" fontId="0" fillId="0" borderId="0" xfId="123" applyNumberFormat="1" applyFont="1">
      <alignment/>
      <protection/>
    </xf>
    <xf numFmtId="3" fontId="0" fillId="0" borderId="3" xfId="123" applyNumberFormat="1" applyFont="1" applyBorder="1" applyAlignment="1" quotePrefix="1">
      <alignment horizontal="right"/>
      <protection/>
    </xf>
    <xf numFmtId="3" fontId="0" fillId="0" borderId="2" xfId="123" applyNumberFormat="1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0" fillId="0" borderId="0" xfId="123" applyFont="1" applyBorder="1" applyAlignment="1">
      <alignment horizontal="center" vertical="center"/>
      <protection/>
    </xf>
    <xf numFmtId="3" fontId="0" fillId="0" borderId="0" xfId="123" applyNumberFormat="1" applyFont="1" applyBorder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173" fontId="0" fillId="2" borderId="3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2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123" applyFont="1">
      <alignment/>
      <protection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123" applyFont="1">
      <alignment/>
      <protection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3" fontId="0" fillId="2" borderId="13" xfId="0" applyNumberFormat="1" applyFont="1" applyFill="1" applyBorder="1" applyAlignment="1">
      <alignment/>
    </xf>
    <xf numFmtId="173" fontId="0" fillId="2" borderId="14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left"/>
    </xf>
    <xf numFmtId="173" fontId="0" fillId="2" borderId="16" xfId="0" applyNumberFormat="1" applyFont="1" applyFill="1" applyBorder="1" applyAlignment="1">
      <alignment/>
    </xf>
    <xf numFmtId="173" fontId="0" fillId="2" borderId="16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 horizontal="center"/>
    </xf>
    <xf numFmtId="176" fontId="0" fillId="2" borderId="14" xfId="0" applyNumberFormat="1" applyFon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7" xfId="0" applyFont="1" applyFill="1" applyBorder="1" applyAlignment="1">
      <alignment horizontal="left"/>
    </xf>
    <xf numFmtId="173" fontId="0" fillId="2" borderId="18" xfId="0" applyNumberFormat="1" applyFont="1" applyFill="1" applyBorder="1" applyAlignment="1">
      <alignment/>
    </xf>
    <xf numFmtId="176" fontId="0" fillId="2" borderId="18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3" fontId="0" fillId="2" borderId="3" xfId="0" applyNumberFormat="1" applyFont="1" applyFill="1" applyBorder="1" applyAlignment="1">
      <alignment horizontal="right"/>
    </xf>
    <xf numFmtId="173" fontId="0" fillId="2" borderId="2" xfId="0" applyNumberFormat="1" applyFont="1" applyFill="1" applyBorder="1" applyAlignment="1" applyProtection="1" quotePrefix="1">
      <alignment horizontal="right"/>
      <protection/>
    </xf>
    <xf numFmtId="173" fontId="0" fillId="2" borderId="2" xfId="0" applyNumberFormat="1" applyFont="1" applyFill="1" applyBorder="1" applyAlignment="1" applyProtection="1">
      <alignment horizontal="right"/>
      <protection/>
    </xf>
    <xf numFmtId="173" fontId="0" fillId="2" borderId="1" xfId="0" applyNumberFormat="1" applyFont="1" applyFill="1" applyBorder="1" applyAlignment="1" applyProtection="1" quotePrefix="1">
      <alignment horizontal="right"/>
      <protection/>
    </xf>
    <xf numFmtId="173" fontId="0" fillId="2" borderId="1" xfId="0" applyNumberFormat="1" applyFont="1" applyFill="1" applyBorder="1" applyAlignment="1" applyProtection="1">
      <alignment horizontal="right"/>
      <protection/>
    </xf>
    <xf numFmtId="173" fontId="1" fillId="2" borderId="2" xfId="0" applyNumberFormat="1" applyFont="1" applyFill="1" applyBorder="1" applyAlignment="1" applyProtection="1">
      <alignment horizontal="right"/>
      <protection/>
    </xf>
    <xf numFmtId="173" fontId="1" fillId="2" borderId="1" xfId="0" applyNumberFormat="1" applyFont="1" applyFill="1" applyBorder="1" applyAlignment="1" applyProtection="1">
      <alignment horizontal="right"/>
      <protection/>
    </xf>
    <xf numFmtId="173" fontId="1" fillId="2" borderId="3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 applyProtection="1" quotePrefix="1">
      <alignment horizontal="right"/>
      <protection/>
    </xf>
    <xf numFmtId="173" fontId="1" fillId="2" borderId="1" xfId="0" applyNumberFormat="1" applyFont="1" applyFill="1" applyBorder="1" applyAlignment="1" applyProtection="1" quotePrefix="1">
      <alignment horizontal="right"/>
      <protection/>
    </xf>
    <xf numFmtId="173" fontId="1" fillId="2" borderId="3" xfId="0" applyNumberFormat="1" applyFont="1" applyFill="1" applyBorder="1" applyAlignment="1" quotePrefix="1">
      <alignment horizontal="right"/>
    </xf>
    <xf numFmtId="173" fontId="0" fillId="2" borderId="2" xfId="0" applyNumberFormat="1" applyFont="1" applyFill="1" applyBorder="1" applyAlignment="1">
      <alignment horizontal="right"/>
    </xf>
    <xf numFmtId="173" fontId="0" fillId="2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173" fontId="0" fillId="2" borderId="14" xfId="0" applyNumberFormat="1" applyFont="1" applyFill="1" applyBorder="1" applyAlignment="1" applyProtection="1">
      <alignment horizontal="right"/>
      <protection/>
    </xf>
    <xf numFmtId="173" fontId="0" fillId="2" borderId="19" xfId="0" applyNumberFormat="1" applyFont="1" applyFill="1" applyBorder="1" applyAlignment="1" applyProtection="1">
      <alignment horizontal="right"/>
      <protection/>
    </xf>
    <xf numFmtId="173" fontId="0" fillId="2" borderId="13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173" fontId="1" fillId="2" borderId="16" xfId="0" applyNumberFormat="1" applyFont="1" applyFill="1" applyBorder="1" applyAlignment="1">
      <alignment horizontal="right"/>
    </xf>
    <xf numFmtId="173" fontId="1" fillId="2" borderId="15" xfId="0" applyNumberFormat="1" applyFont="1" applyFill="1" applyBorder="1" applyAlignment="1">
      <alignment horizontal="right"/>
    </xf>
    <xf numFmtId="173" fontId="1" fillId="2" borderId="17" xfId="0" applyNumberFormat="1" applyFont="1" applyFill="1" applyBorder="1" applyAlignment="1">
      <alignment horizontal="right"/>
    </xf>
    <xf numFmtId="176" fontId="0" fillId="2" borderId="3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 quotePrefix="1">
      <alignment horizontal="right"/>
    </xf>
    <xf numFmtId="176" fontId="0" fillId="2" borderId="2" xfId="0" applyNumberFormat="1" applyFon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 quotePrefix="1">
      <alignment horizontal="right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1" fillId="2" borderId="2" xfId="0" applyNumberFormat="1" applyFont="1" applyFill="1" applyBorder="1" applyAlignment="1" applyProtection="1">
      <alignment horizontal="right"/>
      <protection/>
    </xf>
    <xf numFmtId="176" fontId="1" fillId="2" borderId="1" xfId="0" applyNumberFormat="1" applyFont="1" applyFill="1" applyBorder="1" applyAlignment="1" applyProtection="1">
      <alignment horizontal="right"/>
      <protection/>
    </xf>
    <xf numFmtId="176" fontId="1" fillId="2" borderId="3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176" fontId="1" fillId="2" borderId="2" xfId="0" applyNumberFormat="1" applyFont="1" applyFill="1" applyBorder="1" applyAlignment="1" quotePrefix="1">
      <alignment horizontal="right"/>
    </xf>
    <xf numFmtId="176" fontId="1" fillId="2" borderId="1" xfId="0" applyNumberFormat="1" applyFont="1" applyFill="1" applyBorder="1" applyAlignment="1" quotePrefix="1">
      <alignment horizontal="right"/>
    </xf>
    <xf numFmtId="176" fontId="1" fillId="2" borderId="3" xfId="0" applyNumberFormat="1" applyFont="1" applyFill="1" applyBorder="1" applyAlignment="1" quotePrefix="1">
      <alignment horizontal="right"/>
    </xf>
    <xf numFmtId="176" fontId="0" fillId="2" borderId="14" xfId="0" applyNumberFormat="1" applyFont="1" applyFill="1" applyBorder="1" applyAlignment="1" applyProtection="1">
      <alignment horizontal="right"/>
      <protection/>
    </xf>
    <xf numFmtId="176" fontId="0" fillId="2" borderId="19" xfId="0" applyNumberFormat="1" applyFont="1" applyFill="1" applyBorder="1" applyAlignment="1" applyProtection="1">
      <alignment horizontal="right"/>
      <protection/>
    </xf>
    <xf numFmtId="176" fontId="0" fillId="2" borderId="13" xfId="0" applyNumberFormat="1" applyFont="1" applyFill="1" applyBorder="1" applyAlignment="1">
      <alignment horizontal="right"/>
    </xf>
    <xf numFmtId="176" fontId="1" fillId="2" borderId="16" xfId="0" applyNumberFormat="1" applyFont="1" applyFill="1" applyBorder="1" applyAlignment="1">
      <alignment horizontal="right"/>
    </xf>
    <xf numFmtId="176" fontId="1" fillId="2" borderId="18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3" fontId="1" fillId="0" borderId="14" xfId="0" applyNumberFormat="1" applyFont="1" applyFill="1" applyBorder="1" applyAlignment="1" applyProtection="1">
      <alignment horizontal="right"/>
      <protection/>
    </xf>
    <xf numFmtId="3" fontId="1" fillId="0" borderId="13" xfId="0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2" xfId="123" applyNumberFormat="1" applyFont="1" applyBorder="1" applyAlignment="1" quotePrefix="1">
      <alignment horizontal="right"/>
      <protection/>
    </xf>
    <xf numFmtId="0" fontId="0" fillId="0" borderId="1" xfId="123" applyFont="1" applyBorder="1" applyAlignment="1">
      <alignment horizontal="center"/>
      <protection/>
    </xf>
    <xf numFmtId="0" fontId="0" fillId="0" borderId="3" xfId="123" applyFont="1" applyBorder="1" applyAlignment="1">
      <alignment horizontal="center"/>
      <protection/>
    </xf>
    <xf numFmtId="0" fontId="0" fillId="0" borderId="0" xfId="123" applyFont="1" applyBorder="1">
      <alignment/>
      <protection/>
    </xf>
    <xf numFmtId="3" fontId="1" fillId="0" borderId="12" xfId="123" applyNumberFormat="1" applyFont="1" applyBorder="1" applyProtection="1">
      <alignment/>
      <protection/>
    </xf>
    <xf numFmtId="3" fontId="1" fillId="0" borderId="14" xfId="123" applyNumberFormat="1" applyFont="1" applyBorder="1" applyAlignment="1">
      <alignment horizontal="right"/>
      <protection/>
    </xf>
    <xf numFmtId="3" fontId="1" fillId="0" borderId="13" xfId="123" applyNumberFormat="1" applyFont="1" applyBorder="1" applyAlignment="1">
      <alignment horizontal="right"/>
      <protection/>
    </xf>
    <xf numFmtId="3" fontId="0" fillId="0" borderId="17" xfId="123" applyNumberFormat="1" applyFont="1" applyBorder="1" applyProtection="1">
      <alignment/>
      <protection/>
    </xf>
    <xf numFmtId="3" fontId="0" fillId="0" borderId="16" xfId="123" applyNumberFormat="1" applyFont="1" applyBorder="1" applyAlignment="1">
      <alignment horizontal="right"/>
      <protection/>
    </xf>
    <xf numFmtId="3" fontId="0" fillId="0" borderId="18" xfId="123" applyNumberFormat="1" applyFont="1" applyBorder="1" applyAlignment="1">
      <alignment horizontal="right"/>
      <protection/>
    </xf>
    <xf numFmtId="0" fontId="0" fillId="2" borderId="13" xfId="0" applyFont="1" applyFill="1" applyBorder="1" applyAlignment="1">
      <alignment horizontal="right"/>
    </xf>
    <xf numFmtId="172" fontId="0" fillId="2" borderId="3" xfId="0" applyNumberFormat="1" applyFont="1" applyFill="1" applyBorder="1" applyAlignment="1">
      <alignment horizontal="right"/>
    </xf>
    <xf numFmtId="172" fontId="1" fillId="2" borderId="20" xfId="0" applyNumberFormat="1" applyFont="1" applyFill="1" applyBorder="1" applyAlignment="1">
      <alignment horizontal="right"/>
    </xf>
    <xf numFmtId="176" fontId="1" fillId="2" borderId="20" xfId="0" applyNumberFormat="1" applyFont="1" applyFill="1" applyBorder="1" applyAlignment="1" quotePrefix="1">
      <alignment horizontal="right"/>
    </xf>
    <xf numFmtId="172" fontId="0" fillId="2" borderId="20" xfId="0" applyNumberFormat="1" applyFont="1" applyFill="1" applyBorder="1" applyAlignment="1">
      <alignment horizontal="right"/>
    </xf>
    <xf numFmtId="176" fontId="0" fillId="2" borderId="20" xfId="0" applyNumberFormat="1" applyFont="1" applyFill="1" applyBorder="1" applyAlignment="1">
      <alignment horizontal="right"/>
    </xf>
    <xf numFmtId="172" fontId="1" fillId="2" borderId="18" xfId="0" applyNumberFormat="1" applyFont="1" applyFill="1" applyBorder="1" applyAlignment="1">
      <alignment horizontal="right"/>
    </xf>
    <xf numFmtId="176" fontId="1" fillId="2" borderId="18" xfId="0" applyNumberFormat="1" applyFont="1" applyFill="1" applyBorder="1" applyAlignment="1" quotePrefix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3" fontId="0" fillId="0" borderId="14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5" xfId="0" applyFont="1" applyBorder="1" applyAlignment="1">
      <alignment horizontal="left" wrapText="1"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3" xfId="0" applyNumberFormat="1" applyFont="1" applyBorder="1" applyAlignment="1">
      <alignment horizontal="right" wrapText="1"/>
    </xf>
    <xf numFmtId="0" fontId="0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2" xfId="123" applyNumberFormat="1" applyFont="1" applyBorder="1" applyAlignment="1">
      <alignment horizontal="right"/>
      <protection/>
    </xf>
    <xf numFmtId="0" fontId="0" fillId="0" borderId="21" xfId="123" applyFont="1" applyBorder="1" applyAlignment="1">
      <alignment horizontal="center"/>
      <protection/>
    </xf>
    <xf numFmtId="3" fontId="0" fillId="0" borderId="2" xfId="0" applyNumberFormat="1" applyFont="1" applyFill="1" applyBorder="1" applyAlignment="1">
      <alignment/>
    </xf>
    <xf numFmtId="172" fontId="0" fillId="0" borderId="3" xfId="0" applyNumberFormat="1" applyFont="1" applyFill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2" fontId="1" fillId="0" borderId="20" xfId="0" applyNumberFormat="1" applyFont="1" applyFill="1" applyBorder="1" applyAlignment="1">
      <alignment horizontal="right"/>
    </xf>
    <xf numFmtId="172" fontId="1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9" xfId="123" applyFont="1" applyBorder="1" applyAlignment="1">
      <alignment horizontal="center" vertical="center"/>
      <protection/>
    </xf>
    <xf numFmtId="0" fontId="0" fillId="0" borderId="8" xfId="123" applyFont="1" applyBorder="1" applyAlignment="1">
      <alignment horizontal="center" vertical="center"/>
      <protection/>
    </xf>
    <xf numFmtId="0" fontId="0" fillId="0" borderId="20" xfId="123" applyFont="1" applyBorder="1" applyAlignment="1">
      <alignment horizontal="center" vertical="center"/>
      <protection/>
    </xf>
    <xf numFmtId="0" fontId="0" fillId="0" borderId="11" xfId="123" applyFont="1" applyBorder="1" applyAlignment="1">
      <alignment horizontal="center" vertical="center"/>
      <protection/>
    </xf>
    <xf numFmtId="0" fontId="8" fillId="0" borderId="0" xfId="123" applyFont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0" xfId="123" applyNumberFormat="1" applyFont="1" applyAlignment="1">
      <alignment horizontal="right"/>
      <protection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48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1.57421875" style="2" customWidth="1"/>
    <col min="2" max="10" width="12.28125" style="2" customWidth="1"/>
    <col min="11" max="21" width="11.140625" style="2" customWidth="1"/>
    <col min="22" max="16384" width="11.421875" style="2" customWidth="1"/>
  </cols>
  <sheetData>
    <row r="1" spans="1:10" s="62" customFormat="1" ht="18">
      <c r="A1" s="177" t="s">
        <v>125</v>
      </c>
      <c r="B1" s="177"/>
      <c r="C1" s="177"/>
      <c r="D1" s="177"/>
      <c r="E1" s="177"/>
      <c r="F1" s="177"/>
      <c r="G1" s="177"/>
      <c r="H1" s="177"/>
      <c r="I1" s="177"/>
      <c r="J1" s="177"/>
    </row>
    <row r="3" spans="1:10" ht="15">
      <c r="A3" s="176" t="s">
        <v>182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5">
      <c r="A4" s="178"/>
      <c r="B4" s="178"/>
      <c r="C4" s="178"/>
      <c r="D4" s="178"/>
      <c r="E4" s="178"/>
      <c r="F4" s="178"/>
      <c r="G4" s="179"/>
      <c r="H4" s="179"/>
      <c r="I4" s="179"/>
      <c r="J4" s="179"/>
    </row>
    <row r="5" spans="1:6" ht="12.75">
      <c r="A5" s="42"/>
      <c r="B5" s="180" t="s">
        <v>145</v>
      </c>
      <c r="C5" s="181"/>
      <c r="D5" s="181"/>
      <c r="E5" s="181"/>
      <c r="F5" s="181"/>
    </row>
    <row r="6" spans="1:6" ht="12.75">
      <c r="A6" s="43" t="s">
        <v>146</v>
      </c>
      <c r="B6" s="180" t="s">
        <v>147</v>
      </c>
      <c r="C6" s="181"/>
      <c r="D6" s="182"/>
      <c r="E6" s="21"/>
      <c r="F6" s="44"/>
    </row>
    <row r="7" spans="1:6" ht="13.5" thickBot="1">
      <c r="A7" s="42"/>
      <c r="B7" s="13" t="s">
        <v>148</v>
      </c>
      <c r="C7" s="13" t="s">
        <v>149</v>
      </c>
      <c r="D7" s="13" t="s">
        <v>150</v>
      </c>
      <c r="E7" s="13" t="s">
        <v>151</v>
      </c>
      <c r="F7" s="13" t="s">
        <v>45</v>
      </c>
    </row>
    <row r="8" spans="1:6" ht="12.75">
      <c r="A8" s="70">
        <v>1985</v>
      </c>
      <c r="B8" s="71">
        <v>1717</v>
      </c>
      <c r="C8" s="71">
        <v>8537</v>
      </c>
      <c r="D8" s="71">
        <v>3350</v>
      </c>
      <c r="E8" s="72">
        <v>469</v>
      </c>
      <c r="F8" s="71">
        <v>14073</v>
      </c>
    </row>
    <row r="9" spans="1:6" ht="12.75">
      <c r="A9" s="68">
        <v>1986</v>
      </c>
      <c r="B9" s="28">
        <v>1836</v>
      </c>
      <c r="C9" s="28">
        <v>8523</v>
      </c>
      <c r="D9" s="28">
        <v>3538</v>
      </c>
      <c r="E9" s="30">
        <v>465</v>
      </c>
      <c r="F9" s="28">
        <v>14362</v>
      </c>
    </row>
    <row r="10" spans="1:6" ht="12.75">
      <c r="A10" s="68">
        <v>1987</v>
      </c>
      <c r="B10" s="28">
        <v>2008</v>
      </c>
      <c r="C10" s="28">
        <v>9265</v>
      </c>
      <c r="D10" s="28">
        <v>3129</v>
      </c>
      <c r="E10" s="30">
        <v>459</v>
      </c>
      <c r="F10" s="28">
        <v>14861</v>
      </c>
    </row>
    <row r="11" spans="1:6" ht="12.75">
      <c r="A11" s="68">
        <v>1988</v>
      </c>
      <c r="B11" s="28">
        <v>2109</v>
      </c>
      <c r="C11" s="28">
        <v>9808</v>
      </c>
      <c r="D11" s="28">
        <v>3447</v>
      </c>
      <c r="E11" s="30">
        <v>481</v>
      </c>
      <c r="F11" s="28">
        <v>15845</v>
      </c>
    </row>
    <row r="12" spans="1:6" ht="12.75">
      <c r="A12" s="68">
        <v>1989</v>
      </c>
      <c r="B12" s="28">
        <v>2465</v>
      </c>
      <c r="C12" s="28">
        <v>10365</v>
      </c>
      <c r="D12" s="28">
        <v>3660</v>
      </c>
      <c r="E12" s="30">
        <v>437</v>
      </c>
      <c r="F12" s="28">
        <v>16927</v>
      </c>
    </row>
    <row r="13" spans="1:6" ht="12.75">
      <c r="A13" s="68">
        <v>1990</v>
      </c>
      <c r="B13" s="28">
        <v>2532</v>
      </c>
      <c r="C13" s="28">
        <v>10924</v>
      </c>
      <c r="D13" s="28">
        <v>3650</v>
      </c>
      <c r="E13" s="30">
        <v>391</v>
      </c>
      <c r="F13" s="28">
        <v>17497</v>
      </c>
    </row>
    <row r="14" spans="1:6" ht="12.75">
      <c r="A14" s="68">
        <v>1991</v>
      </c>
      <c r="B14" s="28">
        <v>2322</v>
      </c>
      <c r="C14" s="28">
        <v>10561</v>
      </c>
      <c r="D14" s="28">
        <v>3918</v>
      </c>
      <c r="E14" s="30">
        <v>378</v>
      </c>
      <c r="F14" s="28">
        <v>17179</v>
      </c>
    </row>
    <row r="15" spans="1:6" ht="12.75">
      <c r="A15" s="68">
        <v>1992</v>
      </c>
      <c r="B15" s="28">
        <v>2361</v>
      </c>
      <c r="C15" s="28">
        <v>10445</v>
      </c>
      <c r="D15" s="28">
        <v>3800</v>
      </c>
      <c r="E15" s="30">
        <v>291</v>
      </c>
      <c r="F15" s="28">
        <v>16897</v>
      </c>
    </row>
    <row r="16" spans="1:6" ht="12.75">
      <c r="A16" s="68">
        <v>1993</v>
      </c>
      <c r="B16" s="28">
        <v>2657</v>
      </c>
      <c r="C16" s="28">
        <v>11046</v>
      </c>
      <c r="D16" s="28">
        <v>3912</v>
      </c>
      <c r="E16" s="30">
        <v>262</v>
      </c>
      <c r="F16" s="28">
        <v>17877</v>
      </c>
    </row>
    <row r="17" spans="1:6" ht="12.75">
      <c r="A17" s="68">
        <v>1994</v>
      </c>
      <c r="B17" s="28">
        <v>2647</v>
      </c>
      <c r="C17" s="28">
        <v>11432</v>
      </c>
      <c r="D17" s="28">
        <v>3835</v>
      </c>
      <c r="E17" s="30">
        <v>244</v>
      </c>
      <c r="F17" s="28">
        <v>18158</v>
      </c>
    </row>
    <row r="18" spans="1:6" ht="12.75">
      <c r="A18" s="68">
        <v>1995</v>
      </c>
      <c r="B18" s="28">
        <v>2734</v>
      </c>
      <c r="C18" s="28">
        <v>11450</v>
      </c>
      <c r="D18" s="28">
        <v>4017</v>
      </c>
      <c r="E18" s="30">
        <v>213</v>
      </c>
      <c r="F18" s="28">
        <v>18414</v>
      </c>
    </row>
    <row r="19" spans="1:6" ht="12.75">
      <c r="A19" s="69">
        <v>1996</v>
      </c>
      <c r="B19" s="30">
        <v>2996</v>
      </c>
      <c r="C19" s="30">
        <v>11335</v>
      </c>
      <c r="D19" s="29">
        <v>3862</v>
      </c>
      <c r="E19" s="29">
        <v>193</v>
      </c>
      <c r="F19" s="28">
        <v>18386</v>
      </c>
    </row>
    <row r="20" spans="1:6" ht="12.75">
      <c r="A20" s="69">
        <v>1997</v>
      </c>
      <c r="B20" s="30">
        <v>2990</v>
      </c>
      <c r="C20" s="30">
        <v>11668</v>
      </c>
      <c r="D20" s="30">
        <v>4180</v>
      </c>
      <c r="E20" s="30">
        <v>219</v>
      </c>
      <c r="F20" s="28">
        <v>19057</v>
      </c>
    </row>
    <row r="21" spans="1:6" ht="12.75">
      <c r="A21" s="69">
        <v>1998</v>
      </c>
      <c r="B21" s="30">
        <v>2865</v>
      </c>
      <c r="C21" s="30">
        <v>11398</v>
      </c>
      <c r="D21" s="30">
        <v>4170</v>
      </c>
      <c r="E21" s="30">
        <v>192</v>
      </c>
      <c r="F21" s="28">
        <v>18625</v>
      </c>
    </row>
    <row r="22" spans="1:6" ht="13.5" thickBot="1">
      <c r="A22" s="73">
        <v>1999</v>
      </c>
      <c r="B22" s="74">
        <v>2808</v>
      </c>
      <c r="C22" s="74">
        <v>11206</v>
      </c>
      <c r="D22" s="75">
        <v>4260</v>
      </c>
      <c r="E22" s="75">
        <v>177</v>
      </c>
      <c r="F22" s="80">
        <v>18451</v>
      </c>
    </row>
    <row r="23" spans="1:8" ht="12.75">
      <c r="A23" s="42"/>
      <c r="B23" s="42"/>
      <c r="C23" s="42"/>
      <c r="D23" s="42"/>
      <c r="E23" s="42"/>
      <c r="F23" s="42"/>
      <c r="G23" s="3"/>
      <c r="H23" s="3"/>
    </row>
    <row r="24" spans="1:13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3"/>
      <c r="L24" s="3"/>
      <c r="M24" s="3"/>
    </row>
    <row r="25" spans="1:13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3"/>
      <c r="L25" s="3"/>
      <c r="M25" s="3"/>
    </row>
    <row r="26" spans="1:13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3"/>
      <c r="L26" s="3"/>
      <c r="M26" s="3"/>
    </row>
    <row r="27" spans="1:13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3"/>
      <c r="L27" s="3"/>
      <c r="M27" s="3"/>
    </row>
    <row r="28" spans="1:13" ht="12.75">
      <c r="A28" s="46"/>
      <c r="B28" s="47"/>
      <c r="C28" s="46"/>
      <c r="D28" s="46"/>
      <c r="E28" s="46"/>
      <c r="F28" s="46"/>
      <c r="G28" s="48" t="s">
        <v>152</v>
      </c>
      <c r="H28" s="48" t="s">
        <v>153</v>
      </c>
      <c r="I28" s="183" t="s">
        <v>154</v>
      </c>
      <c r="J28" s="184"/>
      <c r="K28" s="3"/>
      <c r="L28" s="3"/>
      <c r="M28" s="3"/>
    </row>
    <row r="29" spans="1:13" ht="12.75">
      <c r="A29" s="43" t="s">
        <v>146</v>
      </c>
      <c r="B29" s="185" t="s">
        <v>155</v>
      </c>
      <c r="C29" s="186"/>
      <c r="D29" s="186"/>
      <c r="E29" s="186"/>
      <c r="F29" s="187"/>
      <c r="G29" s="13" t="s">
        <v>156</v>
      </c>
      <c r="H29" s="13" t="s">
        <v>157</v>
      </c>
      <c r="I29" s="185" t="s">
        <v>158</v>
      </c>
      <c r="J29" s="186"/>
      <c r="K29" s="3"/>
      <c r="L29" s="3"/>
      <c r="M29" s="3"/>
    </row>
    <row r="30" spans="1:13" ht="12.75">
      <c r="A30" s="42"/>
      <c r="B30" s="180" t="s">
        <v>147</v>
      </c>
      <c r="C30" s="181"/>
      <c r="D30" s="182"/>
      <c r="E30" s="21"/>
      <c r="F30" s="44"/>
      <c r="G30" s="13" t="s">
        <v>159</v>
      </c>
      <c r="H30" s="13" t="s">
        <v>177</v>
      </c>
      <c r="I30" s="13" t="s">
        <v>160</v>
      </c>
      <c r="J30" s="13" t="s">
        <v>161</v>
      </c>
      <c r="K30" s="3"/>
      <c r="L30" s="3"/>
      <c r="M30" s="3"/>
    </row>
    <row r="31" spans="1:13" ht="13.5" thickBot="1">
      <c r="A31" s="42"/>
      <c r="B31" s="13" t="s">
        <v>148</v>
      </c>
      <c r="C31" s="13" t="s">
        <v>149</v>
      </c>
      <c r="D31" s="13" t="s">
        <v>150</v>
      </c>
      <c r="E31" s="13" t="s">
        <v>151</v>
      </c>
      <c r="F31" s="76" t="s">
        <v>45</v>
      </c>
      <c r="G31" s="13" t="s">
        <v>176</v>
      </c>
      <c r="H31" s="13" t="s">
        <v>178</v>
      </c>
      <c r="I31" s="13" t="s">
        <v>162</v>
      </c>
      <c r="J31" s="13" t="s">
        <v>162</v>
      </c>
      <c r="K31" s="3"/>
      <c r="L31" s="3"/>
      <c r="M31" s="3"/>
    </row>
    <row r="32" spans="1:13" ht="12.75">
      <c r="A32" s="70">
        <v>1985</v>
      </c>
      <c r="B32" s="71">
        <v>3863</v>
      </c>
      <c r="C32" s="71">
        <v>14594</v>
      </c>
      <c r="D32" s="71">
        <v>5491</v>
      </c>
      <c r="E32" s="72">
        <v>781</v>
      </c>
      <c r="F32" s="71">
        <v>24729</v>
      </c>
      <c r="G32" s="77">
        <v>103.41615280131742</v>
      </c>
      <c r="H32" s="78">
        <v>25573.780426237783</v>
      </c>
      <c r="I32" s="71">
        <v>17213</v>
      </c>
      <c r="J32" s="71">
        <v>8640</v>
      </c>
      <c r="K32" s="3"/>
      <c r="L32" s="3"/>
      <c r="M32" s="3"/>
    </row>
    <row r="33" spans="1:13" ht="12.75">
      <c r="A33" s="68">
        <v>1986</v>
      </c>
      <c r="B33" s="28">
        <v>3980</v>
      </c>
      <c r="C33" s="28">
        <v>14027</v>
      </c>
      <c r="D33" s="28">
        <v>5590</v>
      </c>
      <c r="E33" s="30">
        <v>696</v>
      </c>
      <c r="F33" s="28">
        <v>24293</v>
      </c>
      <c r="G33" s="25">
        <v>78.52223143774117</v>
      </c>
      <c r="H33" s="49">
        <v>19075.40568317046</v>
      </c>
      <c r="I33" s="28">
        <v>20845</v>
      </c>
      <c r="J33" s="28">
        <v>6917</v>
      </c>
      <c r="K33" s="3"/>
      <c r="L33" s="3"/>
      <c r="M33" s="3"/>
    </row>
    <row r="34" spans="1:13" ht="12.75">
      <c r="A34" s="68">
        <v>1987</v>
      </c>
      <c r="B34" s="28">
        <v>4528</v>
      </c>
      <c r="C34" s="28">
        <v>15636</v>
      </c>
      <c r="D34" s="28">
        <v>5040</v>
      </c>
      <c r="E34" s="30">
        <v>692</v>
      </c>
      <c r="F34" s="28">
        <v>25896</v>
      </c>
      <c r="G34" s="25">
        <v>69.64528265599269</v>
      </c>
      <c r="H34" s="49">
        <v>18035.34239659587</v>
      </c>
      <c r="I34" s="28">
        <v>21150</v>
      </c>
      <c r="J34" s="28">
        <v>13473</v>
      </c>
      <c r="K34" s="3"/>
      <c r="L34" s="3"/>
      <c r="M34" s="3"/>
    </row>
    <row r="35" spans="1:10" ht="12.75">
      <c r="A35" s="68">
        <v>1988</v>
      </c>
      <c r="B35" s="28">
        <v>4771</v>
      </c>
      <c r="C35" s="28">
        <v>16414</v>
      </c>
      <c r="D35" s="28">
        <v>5522</v>
      </c>
      <c r="E35" s="30">
        <v>746</v>
      </c>
      <c r="F35" s="28">
        <v>27453</v>
      </c>
      <c r="G35" s="25">
        <v>82.29658745327131</v>
      </c>
      <c r="H35" s="49">
        <v>22592.882153546572</v>
      </c>
      <c r="I35" s="28">
        <v>16244</v>
      </c>
      <c r="J35" s="28">
        <v>17711</v>
      </c>
    </row>
    <row r="36" spans="1:10" ht="12.75">
      <c r="A36" s="68">
        <v>1989</v>
      </c>
      <c r="B36" s="28">
        <v>5834</v>
      </c>
      <c r="C36" s="28">
        <v>17131</v>
      </c>
      <c r="D36" s="28">
        <v>5896</v>
      </c>
      <c r="E36" s="30">
        <v>666</v>
      </c>
      <c r="F36" s="28">
        <v>29527</v>
      </c>
      <c r="G36" s="25">
        <v>85.74038681139038</v>
      </c>
      <c r="H36" s="49">
        <v>25316.564013799238</v>
      </c>
      <c r="I36" s="28">
        <v>15670</v>
      </c>
      <c r="J36" s="28">
        <v>16134</v>
      </c>
    </row>
    <row r="37" spans="1:10" ht="12.75">
      <c r="A37" s="68">
        <v>1990</v>
      </c>
      <c r="B37" s="28">
        <v>5857</v>
      </c>
      <c r="C37" s="28">
        <v>17727</v>
      </c>
      <c r="D37" s="28">
        <v>5872</v>
      </c>
      <c r="E37" s="30">
        <v>594</v>
      </c>
      <c r="F37" s="28">
        <v>30050</v>
      </c>
      <c r="G37" s="25">
        <v>45.08792807087135</v>
      </c>
      <c r="H37" s="49">
        <v>13548.92238529684</v>
      </c>
      <c r="I37" s="28">
        <v>12619</v>
      </c>
      <c r="J37" s="28">
        <v>9609</v>
      </c>
    </row>
    <row r="38" spans="1:10" ht="12.75">
      <c r="A38" s="68">
        <v>1991</v>
      </c>
      <c r="B38" s="28">
        <v>5406</v>
      </c>
      <c r="C38" s="28">
        <v>17031</v>
      </c>
      <c r="D38" s="28">
        <v>6058</v>
      </c>
      <c r="E38" s="30">
        <v>534</v>
      </c>
      <c r="F38" s="28">
        <v>29029</v>
      </c>
      <c r="G38" s="25">
        <v>21.61840539468465</v>
      </c>
      <c r="H38" s="49">
        <v>6275.606902023006</v>
      </c>
      <c r="I38" s="28">
        <v>21167</v>
      </c>
      <c r="J38" s="28">
        <v>12102</v>
      </c>
    </row>
    <row r="39" spans="1:10" ht="12.75">
      <c r="A39" s="68">
        <v>1992</v>
      </c>
      <c r="B39" s="28">
        <v>5443</v>
      </c>
      <c r="C39" s="28">
        <v>16694</v>
      </c>
      <c r="D39" s="28">
        <v>5839</v>
      </c>
      <c r="E39" s="30">
        <v>429</v>
      </c>
      <c r="F39" s="28">
        <v>28405</v>
      </c>
      <c r="G39" s="25">
        <v>20.236077554601952</v>
      </c>
      <c r="H39" s="49">
        <v>5748.057829384684</v>
      </c>
      <c r="I39" s="28">
        <v>21218</v>
      </c>
      <c r="J39" s="28">
        <v>11576</v>
      </c>
    </row>
    <row r="40" spans="1:10" ht="12.75">
      <c r="A40" s="68">
        <v>1993</v>
      </c>
      <c r="B40" s="28">
        <v>5685</v>
      </c>
      <c r="C40" s="28">
        <v>17669</v>
      </c>
      <c r="D40" s="28">
        <v>5890</v>
      </c>
      <c r="E40" s="30">
        <v>405</v>
      </c>
      <c r="F40" s="28">
        <v>29649</v>
      </c>
      <c r="G40" s="25">
        <v>13.276357385837752</v>
      </c>
      <c r="H40" s="49">
        <v>3936.307201327035</v>
      </c>
      <c r="I40" s="28">
        <v>14098</v>
      </c>
      <c r="J40" s="28">
        <v>12484</v>
      </c>
    </row>
    <row r="41" spans="1:10" ht="12.75">
      <c r="A41" s="68">
        <v>1994</v>
      </c>
      <c r="B41" s="28">
        <v>5531</v>
      </c>
      <c r="C41" s="28">
        <v>18460</v>
      </c>
      <c r="D41" s="28">
        <v>5908</v>
      </c>
      <c r="E41" s="30">
        <v>373</v>
      </c>
      <c r="F41" s="28">
        <v>30272</v>
      </c>
      <c r="G41" s="25">
        <v>35.862392268580294</v>
      </c>
      <c r="H41" s="49">
        <v>10856.263387544624</v>
      </c>
      <c r="I41" s="28">
        <v>20427</v>
      </c>
      <c r="J41" s="28">
        <v>12329</v>
      </c>
    </row>
    <row r="42" spans="1:10" ht="12.75">
      <c r="A42" s="68">
        <v>1995</v>
      </c>
      <c r="B42" s="28">
        <v>5995</v>
      </c>
      <c r="C42" s="28">
        <v>18276</v>
      </c>
      <c r="D42" s="28">
        <v>6236</v>
      </c>
      <c r="E42" s="30">
        <v>332</v>
      </c>
      <c r="F42" s="28">
        <v>30839</v>
      </c>
      <c r="G42" s="25">
        <v>48.38748452393832</v>
      </c>
      <c r="H42" s="49">
        <v>14922.216352337335</v>
      </c>
      <c r="I42" s="28">
        <v>21233</v>
      </c>
      <c r="J42" s="28">
        <v>13229</v>
      </c>
    </row>
    <row r="43" spans="1:10" ht="12.75">
      <c r="A43" s="68">
        <v>1996</v>
      </c>
      <c r="B43" s="28">
        <v>6621</v>
      </c>
      <c r="C43" s="28">
        <v>18025</v>
      </c>
      <c r="D43" s="49">
        <v>6589</v>
      </c>
      <c r="E43" s="49">
        <v>305</v>
      </c>
      <c r="F43" s="28">
        <v>31540</v>
      </c>
      <c r="G43" s="15">
        <v>33.56051590879041</v>
      </c>
      <c r="H43" s="29">
        <v>10584.986717632493</v>
      </c>
      <c r="I43" s="28">
        <v>16766</v>
      </c>
      <c r="J43" s="28">
        <v>15431</v>
      </c>
    </row>
    <row r="44" spans="1:10" ht="12.75">
      <c r="A44" s="68">
        <v>1997</v>
      </c>
      <c r="B44" s="28">
        <v>6277</v>
      </c>
      <c r="C44" s="28">
        <v>18483</v>
      </c>
      <c r="D44" s="49">
        <v>6842</v>
      </c>
      <c r="E44" s="49">
        <v>333</v>
      </c>
      <c r="F44" s="28">
        <v>31935</v>
      </c>
      <c r="G44" s="15">
        <v>53.231642085271595</v>
      </c>
      <c r="H44" s="29">
        <v>16999.524899931483</v>
      </c>
      <c r="I44" s="28">
        <v>27106</v>
      </c>
      <c r="J44" s="28">
        <v>17903</v>
      </c>
    </row>
    <row r="45" spans="1:10" ht="12.75">
      <c r="A45" s="68">
        <v>1998</v>
      </c>
      <c r="B45" s="28">
        <v>5989</v>
      </c>
      <c r="C45" s="28">
        <v>18050</v>
      </c>
      <c r="D45" s="49">
        <v>6617</v>
      </c>
      <c r="E45" s="49">
        <v>302</v>
      </c>
      <c r="F45" s="28">
        <v>30958</v>
      </c>
      <c r="G45" s="15">
        <v>48.77213227074394</v>
      </c>
      <c r="H45" s="29">
        <v>15098.876708376907</v>
      </c>
      <c r="I45" s="28">
        <v>17363</v>
      </c>
      <c r="J45" s="28">
        <v>10498</v>
      </c>
    </row>
    <row r="46" spans="1:10" ht="13.5" thickBot="1">
      <c r="A46" s="79">
        <v>1999</v>
      </c>
      <c r="B46" s="80">
        <v>5946</v>
      </c>
      <c r="C46" s="80">
        <v>17810</v>
      </c>
      <c r="D46" s="80">
        <v>6548</v>
      </c>
      <c r="E46" s="80">
        <v>271</v>
      </c>
      <c r="F46" s="80">
        <f>SUM(B46:E46)</f>
        <v>30575</v>
      </c>
      <c r="G46" s="81">
        <v>23.6</v>
      </c>
      <c r="H46" s="75">
        <v>7216</v>
      </c>
      <c r="I46" s="80">
        <v>19038</v>
      </c>
      <c r="J46" s="80">
        <v>10722</v>
      </c>
    </row>
    <row r="47" spans="1:10" ht="12.75">
      <c r="A47" s="42" t="s">
        <v>163</v>
      </c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 t="s">
        <v>164</v>
      </c>
      <c r="B48" s="42"/>
      <c r="C48" s="42"/>
      <c r="D48" s="42"/>
      <c r="E48" s="42"/>
      <c r="F48" s="42"/>
      <c r="G48" s="42"/>
      <c r="H48" s="42"/>
      <c r="I48" s="42"/>
      <c r="J48" s="42"/>
    </row>
  </sheetData>
  <mergeCells count="9">
    <mergeCell ref="B30:D30"/>
    <mergeCell ref="I28:J28"/>
    <mergeCell ref="I29:J29"/>
    <mergeCell ref="B6:D6"/>
    <mergeCell ref="B29:F29"/>
    <mergeCell ref="A3:J3"/>
    <mergeCell ref="A1:J1"/>
    <mergeCell ref="A4:J4"/>
    <mergeCell ref="B5:F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J6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16384" width="11.421875" style="2" customWidth="1"/>
  </cols>
  <sheetData>
    <row r="1" spans="1:9" s="62" customFormat="1" ht="18">
      <c r="A1" s="177" t="s">
        <v>125</v>
      </c>
      <c r="B1" s="177"/>
      <c r="C1" s="177"/>
      <c r="D1" s="177"/>
      <c r="E1" s="177"/>
      <c r="F1" s="177"/>
      <c r="G1" s="177"/>
      <c r="H1" s="177"/>
      <c r="I1" s="177"/>
    </row>
    <row r="2" spans="1:8" ht="12.75">
      <c r="A2" s="39"/>
      <c r="B2" s="39"/>
      <c r="C2" s="39"/>
      <c r="D2" s="39"/>
      <c r="E2" s="39"/>
      <c r="F2" s="39"/>
      <c r="G2" s="39"/>
      <c r="H2" s="39"/>
    </row>
    <row r="3" spans="1:10" ht="15">
      <c r="A3" s="176" t="s">
        <v>189</v>
      </c>
      <c r="B3" s="176"/>
      <c r="C3" s="176"/>
      <c r="D3" s="176"/>
      <c r="E3" s="176"/>
      <c r="F3" s="176"/>
      <c r="G3" s="176"/>
      <c r="H3" s="176"/>
      <c r="I3" s="176"/>
      <c r="J3" s="64"/>
    </row>
    <row r="5" spans="1:10" ht="12.75">
      <c r="A5" s="201" t="s">
        <v>71</v>
      </c>
      <c r="B5" s="190" t="s">
        <v>119</v>
      </c>
      <c r="C5" s="190"/>
      <c r="D5" s="190"/>
      <c r="E5" s="190"/>
      <c r="F5" s="190"/>
      <c r="G5" s="190"/>
      <c r="H5" s="200" t="s">
        <v>120</v>
      </c>
      <c r="I5" s="173"/>
      <c r="J5" s="3"/>
    </row>
    <row r="6" spans="1:10" ht="12.75">
      <c r="A6" s="201"/>
      <c r="B6" s="190" t="s">
        <v>121</v>
      </c>
      <c r="C6" s="190"/>
      <c r="D6" s="190" t="s">
        <v>122</v>
      </c>
      <c r="E6" s="190"/>
      <c r="F6" s="190" t="s">
        <v>123</v>
      </c>
      <c r="G6" s="190"/>
      <c r="H6" s="174"/>
      <c r="I6" s="175"/>
      <c r="J6" s="3"/>
    </row>
    <row r="7" spans="1:10" ht="13.5" thickBot="1">
      <c r="A7" s="188"/>
      <c r="B7" s="24">
        <v>1998</v>
      </c>
      <c r="C7" s="24">
        <v>1999</v>
      </c>
      <c r="D7" s="24">
        <v>1998</v>
      </c>
      <c r="E7" s="24">
        <v>1999</v>
      </c>
      <c r="F7" s="24">
        <v>1998</v>
      </c>
      <c r="G7" s="24">
        <v>1999</v>
      </c>
      <c r="H7" s="24">
        <v>1998</v>
      </c>
      <c r="I7" s="52">
        <v>1999</v>
      </c>
      <c r="J7" s="3"/>
    </row>
    <row r="8" spans="1:10" ht="12.75">
      <c r="A8" s="129" t="s">
        <v>116</v>
      </c>
      <c r="B8" s="130">
        <v>27218</v>
      </c>
      <c r="C8" s="130">
        <v>30894</v>
      </c>
      <c r="D8" s="130">
        <v>9069.5</v>
      </c>
      <c r="E8" s="130">
        <v>8124</v>
      </c>
      <c r="F8" s="164">
        <v>942</v>
      </c>
      <c r="G8" s="164">
        <v>796.5</v>
      </c>
      <c r="H8" s="130">
        <v>160</v>
      </c>
      <c r="I8" s="131">
        <v>113</v>
      </c>
      <c r="J8" s="3"/>
    </row>
    <row r="9" spans="1:9" ht="12.75">
      <c r="A9" s="4"/>
      <c r="B9" s="125"/>
      <c r="C9" s="125"/>
      <c r="D9" s="125"/>
      <c r="E9" s="125"/>
      <c r="F9" s="125"/>
      <c r="G9" s="125"/>
      <c r="H9" s="125"/>
      <c r="I9" s="126"/>
    </row>
    <row r="10" spans="1:9" ht="12.75">
      <c r="A10" s="4" t="s">
        <v>76</v>
      </c>
      <c r="B10" s="125"/>
      <c r="C10" s="125"/>
      <c r="D10" s="125"/>
      <c r="E10" s="125"/>
      <c r="F10" s="125"/>
      <c r="G10" s="125"/>
      <c r="H10" s="125"/>
      <c r="I10" s="126"/>
    </row>
    <row r="11" spans="1:9" ht="12.75">
      <c r="A11" s="10" t="s">
        <v>77</v>
      </c>
      <c r="B11" s="127">
        <v>25727.38</v>
      </c>
      <c r="C11" s="127">
        <v>27774.032</v>
      </c>
      <c r="D11" s="127">
        <v>4545.604</v>
      </c>
      <c r="E11" s="127">
        <v>5484.145501999999</v>
      </c>
      <c r="F11" s="127">
        <v>684.326</v>
      </c>
      <c r="G11" s="127">
        <v>492.125201</v>
      </c>
      <c r="H11" s="127">
        <v>27.95322</v>
      </c>
      <c r="I11" s="128">
        <v>103.43672000000001</v>
      </c>
    </row>
    <row r="12" spans="1:9" ht="12.75">
      <c r="A12" s="10" t="s">
        <v>127</v>
      </c>
      <c r="B12" s="127">
        <v>76.08</v>
      </c>
      <c r="C12" s="127">
        <v>778.652</v>
      </c>
      <c r="D12" s="127" t="s">
        <v>124</v>
      </c>
      <c r="E12" s="127">
        <v>117.65950000000001</v>
      </c>
      <c r="F12" s="127">
        <v>36.526</v>
      </c>
      <c r="G12" s="127">
        <v>4.527</v>
      </c>
      <c r="H12" s="127" t="s">
        <v>124</v>
      </c>
      <c r="I12" s="128" t="s">
        <v>124</v>
      </c>
    </row>
    <row r="13" spans="1:9" ht="12.75">
      <c r="A13" s="10" t="s">
        <v>79</v>
      </c>
      <c r="B13" s="127">
        <v>613.056</v>
      </c>
      <c r="C13" s="127">
        <v>43.813</v>
      </c>
      <c r="D13" s="127">
        <v>3.051</v>
      </c>
      <c r="E13" s="127">
        <v>7.645</v>
      </c>
      <c r="F13" s="127" t="s">
        <v>124</v>
      </c>
      <c r="G13" s="127" t="s">
        <v>124</v>
      </c>
      <c r="H13" s="127" t="s">
        <v>124</v>
      </c>
      <c r="I13" s="128" t="s">
        <v>124</v>
      </c>
    </row>
    <row r="14" spans="1:9" ht="12.75">
      <c r="A14" s="10" t="s">
        <v>174</v>
      </c>
      <c r="B14" s="127">
        <v>1671.881</v>
      </c>
      <c r="C14" s="127">
        <v>2157.209</v>
      </c>
      <c r="D14" s="127">
        <v>21.184</v>
      </c>
      <c r="E14" s="127">
        <v>260.769</v>
      </c>
      <c r="F14" s="127" t="s">
        <v>124</v>
      </c>
      <c r="G14" s="127">
        <v>7.732</v>
      </c>
      <c r="H14" s="127" t="s">
        <v>124</v>
      </c>
      <c r="I14" s="128" t="s">
        <v>124</v>
      </c>
    </row>
    <row r="15" spans="1:9" ht="12.75">
      <c r="A15" s="10" t="s">
        <v>81</v>
      </c>
      <c r="B15" s="127" t="s">
        <v>124</v>
      </c>
      <c r="C15" s="127" t="s">
        <v>124</v>
      </c>
      <c r="D15" s="127">
        <v>9.84</v>
      </c>
      <c r="E15" s="127" t="s">
        <v>124</v>
      </c>
      <c r="F15" s="127" t="s">
        <v>124</v>
      </c>
      <c r="G15" s="127" t="s">
        <v>124</v>
      </c>
      <c r="H15" s="127">
        <v>1.01422</v>
      </c>
      <c r="I15" s="128">
        <v>2.20072</v>
      </c>
    </row>
    <row r="16" spans="1:9" ht="12.75">
      <c r="A16" s="10" t="s">
        <v>128</v>
      </c>
      <c r="B16" s="127">
        <v>1328.255</v>
      </c>
      <c r="C16" s="127">
        <v>2840.033</v>
      </c>
      <c r="D16" s="127">
        <v>1446.971</v>
      </c>
      <c r="E16" s="127">
        <v>1853.765002</v>
      </c>
      <c r="F16" s="127">
        <v>202.535</v>
      </c>
      <c r="G16" s="127">
        <v>203.077</v>
      </c>
      <c r="H16" s="127" t="s">
        <v>124</v>
      </c>
      <c r="I16" s="128" t="s">
        <v>124</v>
      </c>
    </row>
    <row r="17" spans="1:9" ht="12.75">
      <c r="A17" s="10" t="s">
        <v>129</v>
      </c>
      <c r="B17" s="127">
        <v>99.66</v>
      </c>
      <c r="C17" s="127" t="s">
        <v>124</v>
      </c>
      <c r="D17" s="127">
        <v>54.415</v>
      </c>
      <c r="E17" s="127">
        <v>59.517</v>
      </c>
      <c r="F17" s="127" t="s">
        <v>124</v>
      </c>
      <c r="G17" s="127" t="s">
        <v>124</v>
      </c>
      <c r="H17" s="127" t="s">
        <v>124</v>
      </c>
      <c r="I17" s="128">
        <v>1.189</v>
      </c>
    </row>
    <row r="18" spans="1:9" ht="12.75">
      <c r="A18" s="10" t="s">
        <v>130</v>
      </c>
      <c r="B18" s="127">
        <v>4.962000000000001</v>
      </c>
      <c r="C18" s="127" t="s">
        <v>124</v>
      </c>
      <c r="D18" s="127" t="s">
        <v>124</v>
      </c>
      <c r="E18" s="127" t="s">
        <v>124</v>
      </c>
      <c r="F18" s="127">
        <v>19.239</v>
      </c>
      <c r="G18" s="127" t="s">
        <v>124</v>
      </c>
      <c r="H18" s="127" t="s">
        <v>124</v>
      </c>
      <c r="I18" s="128" t="s">
        <v>124</v>
      </c>
    </row>
    <row r="19" spans="1:9" ht="12.75">
      <c r="A19" s="10" t="s">
        <v>88</v>
      </c>
      <c r="B19" s="127">
        <v>6456.543</v>
      </c>
      <c r="C19" s="127">
        <v>7796.206</v>
      </c>
      <c r="D19" s="127">
        <v>1834.4840000000002</v>
      </c>
      <c r="E19" s="127">
        <v>2167.452</v>
      </c>
      <c r="F19" s="127">
        <v>335.46900000000005</v>
      </c>
      <c r="G19" s="127">
        <v>208.352001</v>
      </c>
      <c r="H19" s="127">
        <v>5.99</v>
      </c>
      <c r="I19" s="128">
        <v>66.325</v>
      </c>
    </row>
    <row r="20" spans="1:9" ht="12.75">
      <c r="A20" s="10" t="s">
        <v>131</v>
      </c>
      <c r="B20" s="127">
        <v>1283.804</v>
      </c>
      <c r="C20" s="127">
        <v>1480.185</v>
      </c>
      <c r="D20" s="127">
        <v>8.44</v>
      </c>
      <c r="E20" s="127">
        <v>41</v>
      </c>
      <c r="F20" s="127" t="s">
        <v>124</v>
      </c>
      <c r="G20" s="127" t="s">
        <v>124</v>
      </c>
      <c r="H20" s="127" t="s">
        <v>124</v>
      </c>
      <c r="I20" s="128" t="s">
        <v>124</v>
      </c>
    </row>
    <row r="21" spans="1:9" ht="12.75">
      <c r="A21" s="10" t="s">
        <v>132</v>
      </c>
      <c r="B21" s="127">
        <v>13108.451</v>
      </c>
      <c r="C21" s="127">
        <v>10869.280999999999</v>
      </c>
      <c r="D21" s="127">
        <v>874.046</v>
      </c>
      <c r="E21" s="127">
        <v>743.8760000000001</v>
      </c>
      <c r="F21" s="127">
        <v>5.864000000000001</v>
      </c>
      <c r="G21" s="127">
        <v>2.0002</v>
      </c>
      <c r="H21" s="127">
        <v>19.528000000000002</v>
      </c>
      <c r="I21" s="128">
        <v>33.54900000000001</v>
      </c>
    </row>
    <row r="22" spans="1:9" ht="12.75">
      <c r="A22" s="10" t="s">
        <v>133</v>
      </c>
      <c r="B22" s="127">
        <v>1084.688</v>
      </c>
      <c r="C22" s="127">
        <v>1808.653</v>
      </c>
      <c r="D22" s="127">
        <v>292.872</v>
      </c>
      <c r="E22" s="127">
        <v>231.775</v>
      </c>
      <c r="F22" s="127">
        <v>84.693</v>
      </c>
      <c r="G22" s="127">
        <v>66.437</v>
      </c>
      <c r="H22" s="127">
        <v>1.395</v>
      </c>
      <c r="I22" s="128" t="s">
        <v>124</v>
      </c>
    </row>
    <row r="23" spans="1:9" ht="12.75">
      <c r="A23" s="4" t="s">
        <v>117</v>
      </c>
      <c r="B23" s="127"/>
      <c r="C23" s="127"/>
      <c r="D23" s="127"/>
      <c r="E23" s="127"/>
      <c r="F23" s="127"/>
      <c r="G23" s="127"/>
      <c r="H23" s="127"/>
      <c r="I23" s="128"/>
    </row>
    <row r="24" spans="1:9" ht="12.75">
      <c r="A24" s="11" t="s">
        <v>134</v>
      </c>
      <c r="B24" s="127"/>
      <c r="C24" s="127"/>
      <c r="D24" s="127"/>
      <c r="E24" s="127"/>
      <c r="F24" s="127"/>
      <c r="G24" s="127"/>
      <c r="H24" s="127"/>
      <c r="I24" s="128"/>
    </row>
    <row r="25" spans="1:9" ht="12.75">
      <c r="A25" s="10" t="s">
        <v>94</v>
      </c>
      <c r="B25" s="127" t="s">
        <v>124</v>
      </c>
      <c r="C25" s="127" t="s">
        <v>124</v>
      </c>
      <c r="D25" s="127" t="s">
        <v>124</v>
      </c>
      <c r="E25" s="127">
        <v>15.01</v>
      </c>
      <c r="F25" s="127" t="s">
        <v>124</v>
      </c>
      <c r="G25" s="127" t="s">
        <v>124</v>
      </c>
      <c r="H25" s="127" t="s">
        <v>124</v>
      </c>
      <c r="I25" s="128" t="s">
        <v>124</v>
      </c>
    </row>
    <row r="26" spans="1:9" ht="12.75">
      <c r="A26" s="10" t="s">
        <v>95</v>
      </c>
      <c r="B26" s="127" t="s">
        <v>124</v>
      </c>
      <c r="C26" s="127" t="s">
        <v>124</v>
      </c>
      <c r="D26" s="127">
        <v>6.7</v>
      </c>
      <c r="E26" s="127" t="s">
        <v>124</v>
      </c>
      <c r="F26" s="127" t="s">
        <v>124</v>
      </c>
      <c r="G26" s="127" t="s">
        <v>124</v>
      </c>
      <c r="H26" s="127" t="s">
        <v>124</v>
      </c>
      <c r="I26" s="128" t="s">
        <v>124</v>
      </c>
    </row>
    <row r="27" spans="1:9" ht="12.75">
      <c r="A27" s="10" t="s">
        <v>97</v>
      </c>
      <c r="B27" s="127">
        <v>22.254</v>
      </c>
      <c r="C27" s="127" t="s">
        <v>124</v>
      </c>
      <c r="D27" s="127">
        <v>20</v>
      </c>
      <c r="E27" s="127" t="s">
        <v>124</v>
      </c>
      <c r="F27" s="127" t="s">
        <v>124</v>
      </c>
      <c r="G27" s="127" t="s">
        <v>124</v>
      </c>
      <c r="H27" s="127" t="s">
        <v>124</v>
      </c>
      <c r="I27" s="128" t="s">
        <v>124</v>
      </c>
    </row>
    <row r="28" spans="1:9" ht="12.75">
      <c r="A28" s="10" t="s">
        <v>99</v>
      </c>
      <c r="B28" s="127" t="s">
        <v>124</v>
      </c>
      <c r="C28" s="127" t="s">
        <v>124</v>
      </c>
      <c r="D28" s="127">
        <v>12</v>
      </c>
      <c r="E28" s="127" t="s">
        <v>124</v>
      </c>
      <c r="F28" s="127" t="s">
        <v>124</v>
      </c>
      <c r="G28" s="127" t="s">
        <v>124</v>
      </c>
      <c r="H28" s="127">
        <v>1.025</v>
      </c>
      <c r="I28" s="128" t="s">
        <v>124</v>
      </c>
    </row>
    <row r="29" spans="1:9" ht="12.75">
      <c r="A29" s="10" t="s">
        <v>100</v>
      </c>
      <c r="B29" s="127" t="s">
        <v>124</v>
      </c>
      <c r="C29" s="127" t="s">
        <v>124</v>
      </c>
      <c r="D29" s="127" t="s">
        <v>124</v>
      </c>
      <c r="E29" s="127" t="s">
        <v>124</v>
      </c>
      <c r="F29" s="127" t="s">
        <v>124</v>
      </c>
      <c r="G29" s="127" t="s">
        <v>124</v>
      </c>
      <c r="H29" s="127" t="s">
        <v>124</v>
      </c>
      <c r="I29" s="128" t="s">
        <v>124</v>
      </c>
    </row>
    <row r="30" spans="1:9" ht="12.75">
      <c r="A30" s="10" t="s">
        <v>101</v>
      </c>
      <c r="B30" s="127" t="s">
        <v>124</v>
      </c>
      <c r="C30" s="127">
        <v>249.59</v>
      </c>
      <c r="D30" s="127" t="s">
        <v>124</v>
      </c>
      <c r="E30" s="127" t="s">
        <v>124</v>
      </c>
      <c r="F30" s="127">
        <v>24.901</v>
      </c>
      <c r="G30" s="127" t="s">
        <v>124</v>
      </c>
      <c r="H30" s="127">
        <v>99.11200000000001</v>
      </c>
      <c r="I30" s="128" t="s">
        <v>124</v>
      </c>
    </row>
    <row r="31" spans="1:9" ht="12.75">
      <c r="A31" s="10" t="s">
        <v>102</v>
      </c>
      <c r="B31" s="127" t="s">
        <v>124</v>
      </c>
      <c r="C31" s="127" t="s">
        <v>124</v>
      </c>
      <c r="D31" s="127" t="s">
        <v>124</v>
      </c>
      <c r="E31" s="127" t="s">
        <v>124</v>
      </c>
      <c r="F31" s="127">
        <v>21</v>
      </c>
      <c r="G31" s="127" t="s">
        <v>124</v>
      </c>
      <c r="H31" s="127" t="s">
        <v>124</v>
      </c>
      <c r="I31" s="128" t="s">
        <v>124</v>
      </c>
    </row>
    <row r="32" spans="1:9" ht="12.75">
      <c r="A32" s="10" t="s">
        <v>103</v>
      </c>
      <c r="B32" s="127">
        <v>41.583</v>
      </c>
      <c r="C32" s="127">
        <v>46.51</v>
      </c>
      <c r="D32" s="127">
        <v>4219.109</v>
      </c>
      <c r="E32" s="127">
        <v>2280.309</v>
      </c>
      <c r="F32" s="127" t="s">
        <v>124</v>
      </c>
      <c r="G32" s="127">
        <v>1.53</v>
      </c>
      <c r="H32" s="127">
        <v>0.67</v>
      </c>
      <c r="I32" s="128" t="s">
        <v>124</v>
      </c>
    </row>
    <row r="33" spans="1:9" ht="12.75">
      <c r="A33" s="4" t="s">
        <v>117</v>
      </c>
      <c r="B33" s="127"/>
      <c r="C33" s="127"/>
      <c r="D33" s="127"/>
      <c r="E33" s="127"/>
      <c r="F33" s="127"/>
      <c r="G33" s="127"/>
      <c r="H33" s="127"/>
      <c r="I33" s="128"/>
    </row>
    <row r="34" spans="1:9" ht="12.75">
      <c r="A34" s="4" t="s">
        <v>104</v>
      </c>
      <c r="B34" s="127"/>
      <c r="C34" s="127"/>
      <c r="D34" s="127"/>
      <c r="E34" s="127"/>
      <c r="F34" s="127"/>
      <c r="G34" s="127"/>
      <c r="H34" s="127"/>
      <c r="I34" s="128"/>
    </row>
    <row r="35" spans="1:9" ht="12.75">
      <c r="A35" s="4" t="s">
        <v>137</v>
      </c>
      <c r="B35" s="127" t="s">
        <v>124</v>
      </c>
      <c r="C35" s="127" t="s">
        <v>124</v>
      </c>
      <c r="D35" s="127">
        <v>29</v>
      </c>
      <c r="E35" s="127">
        <v>105.858</v>
      </c>
      <c r="F35" s="127" t="s">
        <v>124</v>
      </c>
      <c r="G35" s="127" t="s">
        <v>124</v>
      </c>
      <c r="H35" s="127" t="s">
        <v>124</v>
      </c>
      <c r="I35" s="128" t="s">
        <v>124</v>
      </c>
    </row>
    <row r="36" spans="1:9" ht="12.75">
      <c r="A36" s="4" t="s">
        <v>138</v>
      </c>
      <c r="B36" s="127" t="s">
        <v>124</v>
      </c>
      <c r="C36" s="127" t="s">
        <v>124</v>
      </c>
      <c r="D36" s="127">
        <v>43.2</v>
      </c>
      <c r="E36" s="127" t="s">
        <v>124</v>
      </c>
      <c r="F36" s="127" t="s">
        <v>124</v>
      </c>
      <c r="G36" s="127">
        <v>41.067</v>
      </c>
      <c r="H36" s="127" t="s">
        <v>124</v>
      </c>
      <c r="I36" s="128" t="s">
        <v>124</v>
      </c>
    </row>
    <row r="37" spans="1:9" ht="12.75">
      <c r="A37" s="10" t="s">
        <v>139</v>
      </c>
      <c r="B37" s="127" t="s">
        <v>124</v>
      </c>
      <c r="C37" s="127" t="s">
        <v>124</v>
      </c>
      <c r="D37" s="127">
        <v>32.936</v>
      </c>
      <c r="E37" s="127" t="s">
        <v>124</v>
      </c>
      <c r="F37" s="127">
        <v>5.161</v>
      </c>
      <c r="G37" s="127">
        <v>8.085</v>
      </c>
      <c r="H37" s="127" t="s">
        <v>124</v>
      </c>
      <c r="I37" s="128" t="s">
        <v>124</v>
      </c>
    </row>
    <row r="38" spans="1:9" ht="12.75">
      <c r="A38" s="10" t="s">
        <v>140</v>
      </c>
      <c r="B38" s="127">
        <v>491.146</v>
      </c>
      <c r="C38" s="127">
        <v>65.148</v>
      </c>
      <c r="D38" s="127" t="s">
        <v>124</v>
      </c>
      <c r="E38" s="127" t="s">
        <v>124</v>
      </c>
      <c r="F38" s="127" t="s">
        <v>124</v>
      </c>
      <c r="G38" s="127" t="s">
        <v>124</v>
      </c>
      <c r="H38" s="127" t="s">
        <v>124</v>
      </c>
      <c r="I38" s="128" t="s">
        <v>124</v>
      </c>
    </row>
    <row r="39" spans="1:9" ht="12.75">
      <c r="A39" s="10" t="s">
        <v>141</v>
      </c>
      <c r="B39" s="127">
        <v>20.03</v>
      </c>
      <c r="C39" s="127" t="s">
        <v>124</v>
      </c>
      <c r="D39" s="127">
        <v>47.105</v>
      </c>
      <c r="E39" s="127">
        <v>118.522</v>
      </c>
      <c r="F39" s="127">
        <v>137.136</v>
      </c>
      <c r="G39" s="127">
        <v>54.309</v>
      </c>
      <c r="H39" s="127" t="s">
        <v>124</v>
      </c>
      <c r="I39" s="128" t="s">
        <v>124</v>
      </c>
    </row>
    <row r="40" spans="1:9" ht="12.75">
      <c r="A40" s="10" t="s">
        <v>144</v>
      </c>
      <c r="B40" s="127">
        <v>229.869</v>
      </c>
      <c r="C40" s="127">
        <v>289.53700000000003</v>
      </c>
      <c r="D40" s="127" t="s">
        <v>124</v>
      </c>
      <c r="E40" s="127" t="s">
        <v>124</v>
      </c>
      <c r="F40" s="127" t="s">
        <v>124</v>
      </c>
      <c r="G40" s="127" t="s">
        <v>124</v>
      </c>
      <c r="H40" s="127" t="s">
        <v>124</v>
      </c>
      <c r="I40" s="128" t="s">
        <v>124</v>
      </c>
    </row>
    <row r="41" spans="1:9" ht="13.5" thickBot="1">
      <c r="A41" s="132" t="s">
        <v>143</v>
      </c>
      <c r="B41" s="133">
        <v>45.922000000000004</v>
      </c>
      <c r="C41" s="133" t="s">
        <v>124</v>
      </c>
      <c r="D41" s="133" t="s">
        <v>124</v>
      </c>
      <c r="E41" s="133" t="s">
        <v>124</v>
      </c>
      <c r="F41" s="133" t="s">
        <v>124</v>
      </c>
      <c r="G41" s="133" t="s">
        <v>124</v>
      </c>
      <c r="H41" s="133" t="s">
        <v>124</v>
      </c>
      <c r="I41" s="134" t="s">
        <v>124</v>
      </c>
    </row>
    <row r="42" spans="1:9" ht="12.75">
      <c r="A42" s="56" t="s">
        <v>118</v>
      </c>
      <c r="B42" s="3"/>
      <c r="C42" s="3"/>
      <c r="D42" s="3"/>
      <c r="E42" s="3"/>
      <c r="F42" s="3"/>
      <c r="G42" s="3"/>
      <c r="H42" s="3"/>
      <c r="I42" s="3"/>
    </row>
    <row r="43" ht="12.75">
      <c r="A43" s="2" t="s">
        <v>117</v>
      </c>
    </row>
    <row r="44" ht="12.75">
      <c r="A44" s="2" t="s">
        <v>117</v>
      </c>
    </row>
    <row r="45" ht="12.75">
      <c r="A45" s="2" t="s">
        <v>117</v>
      </c>
    </row>
    <row r="46" ht="12.75">
      <c r="A46" s="2" t="s">
        <v>117</v>
      </c>
    </row>
    <row r="47" ht="12.75">
      <c r="A47" s="2" t="s">
        <v>117</v>
      </c>
    </row>
    <row r="48" ht="12.75">
      <c r="A48" s="2" t="s">
        <v>117</v>
      </c>
    </row>
    <row r="49" ht="12.75">
      <c r="A49" s="2" t="s">
        <v>117</v>
      </c>
    </row>
    <row r="50" ht="12.75">
      <c r="A50" s="2" t="s">
        <v>117</v>
      </c>
    </row>
    <row r="51" ht="12.75">
      <c r="A51" s="2" t="s">
        <v>117</v>
      </c>
    </row>
    <row r="52" ht="12.75">
      <c r="A52" s="2" t="s">
        <v>117</v>
      </c>
    </row>
    <row r="53" ht="12.75">
      <c r="A53" s="2" t="s">
        <v>117</v>
      </c>
    </row>
    <row r="54" ht="12.75">
      <c r="A54" s="2" t="s">
        <v>117</v>
      </c>
    </row>
    <row r="55" ht="12.75">
      <c r="A55" s="2" t="s">
        <v>117</v>
      </c>
    </row>
    <row r="56" ht="12.75">
      <c r="A56" s="2" t="s">
        <v>117</v>
      </c>
    </row>
    <row r="57" ht="12.75">
      <c r="A57" s="2" t="s">
        <v>117</v>
      </c>
    </row>
    <row r="58" ht="12.75">
      <c r="A58" s="2" t="s">
        <v>117</v>
      </c>
    </row>
    <row r="59" ht="12.75">
      <c r="A59" s="2" t="s">
        <v>117</v>
      </c>
    </row>
    <row r="60" ht="12.75">
      <c r="A60" s="2" t="s">
        <v>117</v>
      </c>
    </row>
    <row r="61" ht="12.75">
      <c r="A61" s="2" t="s">
        <v>117</v>
      </c>
    </row>
    <row r="62" ht="12.75">
      <c r="A62" s="2" t="s">
        <v>117</v>
      </c>
    </row>
    <row r="63" ht="12.75">
      <c r="A63" s="2" t="s">
        <v>117</v>
      </c>
    </row>
    <row r="64" ht="12.75">
      <c r="A64" s="2" t="s">
        <v>117</v>
      </c>
    </row>
    <row r="65" ht="12.75">
      <c r="A65" s="2" t="s">
        <v>117</v>
      </c>
    </row>
    <row r="66" ht="12.75">
      <c r="A66" s="2" t="s">
        <v>117</v>
      </c>
    </row>
    <row r="67" ht="12.75">
      <c r="A67" s="2" t="s">
        <v>117</v>
      </c>
    </row>
  </sheetData>
  <mergeCells count="8">
    <mergeCell ref="A1:I1"/>
    <mergeCell ref="A3:I3"/>
    <mergeCell ref="A5:A7"/>
    <mergeCell ref="B5:G5"/>
    <mergeCell ref="H5:I6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8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" customWidth="1"/>
    <col min="2" max="6" width="17.7109375" style="2" customWidth="1"/>
    <col min="7" max="16384" width="11.421875" style="2" customWidth="1"/>
  </cols>
  <sheetData>
    <row r="1" spans="1:6" s="62" customFormat="1" ht="18">
      <c r="A1" s="177" t="s">
        <v>125</v>
      </c>
      <c r="B1" s="177"/>
      <c r="C1" s="177"/>
      <c r="D1" s="177"/>
      <c r="E1" s="177"/>
      <c r="F1" s="177"/>
    </row>
    <row r="3" spans="1:10" ht="15">
      <c r="A3" s="179" t="s">
        <v>180</v>
      </c>
      <c r="B3" s="179"/>
      <c r="C3" s="179"/>
      <c r="D3" s="179"/>
      <c r="E3" s="179"/>
      <c r="F3" s="179"/>
      <c r="G3" s="64"/>
      <c r="H3" s="64"/>
      <c r="I3" s="64"/>
      <c r="J3" s="64"/>
    </row>
    <row r="4" spans="1:10" ht="14.25">
      <c r="A4" s="64"/>
      <c r="B4" s="64"/>
      <c r="C4" s="64"/>
      <c r="D4" s="64"/>
      <c r="E4" s="64"/>
      <c r="F4" s="64"/>
      <c r="G4" s="66"/>
      <c r="H4" s="64"/>
      <c r="I4" s="64"/>
      <c r="J4" s="64"/>
    </row>
    <row r="5" spans="1:7" ht="12.75">
      <c r="A5" s="17" t="s">
        <v>173</v>
      </c>
      <c r="B5" s="18"/>
      <c r="C5" s="18" t="s">
        <v>46</v>
      </c>
      <c r="D5" s="19"/>
      <c r="E5" s="20"/>
      <c r="F5" s="21"/>
      <c r="G5" s="3"/>
    </row>
    <row r="6" spans="1:7" ht="12.75">
      <c r="A6" s="22" t="s">
        <v>0</v>
      </c>
      <c r="B6" s="23"/>
      <c r="C6" s="24"/>
      <c r="D6" s="22"/>
      <c r="E6" s="23" t="s">
        <v>47</v>
      </c>
      <c r="F6" s="13" t="s">
        <v>45</v>
      </c>
      <c r="G6" s="3"/>
    </row>
    <row r="7" spans="1:7" ht="13.5" thickBot="1">
      <c r="A7" s="22"/>
      <c r="B7" s="23" t="s">
        <v>48</v>
      </c>
      <c r="C7" s="96" t="s">
        <v>49</v>
      </c>
      <c r="D7" s="22" t="s">
        <v>50</v>
      </c>
      <c r="E7" s="97"/>
      <c r="F7" s="98"/>
      <c r="G7" s="3"/>
    </row>
    <row r="8" spans="1:7" ht="12.75">
      <c r="A8" s="99" t="s">
        <v>1</v>
      </c>
      <c r="B8" s="100">
        <v>228</v>
      </c>
      <c r="C8" s="100">
        <v>5461</v>
      </c>
      <c r="D8" s="100">
        <v>36409</v>
      </c>
      <c r="E8" s="101">
        <v>3413</v>
      </c>
      <c r="F8" s="102">
        <f>SUM(B8:E8)</f>
        <v>45511</v>
      </c>
      <c r="G8" s="3"/>
    </row>
    <row r="9" spans="1:7" ht="12.75">
      <c r="A9" s="14" t="s">
        <v>2</v>
      </c>
      <c r="B9" s="84" t="s">
        <v>124</v>
      </c>
      <c r="C9" s="85">
        <v>9459</v>
      </c>
      <c r="D9" s="85">
        <v>77718</v>
      </c>
      <c r="E9" s="86" t="s">
        <v>124</v>
      </c>
      <c r="F9" s="83">
        <f>SUM(B9:E9)</f>
        <v>87177</v>
      </c>
      <c r="G9" s="3"/>
    </row>
    <row r="10" spans="1:7" ht="12.75">
      <c r="A10" s="14" t="s">
        <v>3</v>
      </c>
      <c r="B10" s="84" t="s">
        <v>124</v>
      </c>
      <c r="C10" s="86" t="s">
        <v>124</v>
      </c>
      <c r="D10" s="85">
        <v>91000</v>
      </c>
      <c r="E10" s="87">
        <v>1100</v>
      </c>
      <c r="F10" s="83">
        <f>SUM(B10:E10)</f>
        <v>92100</v>
      </c>
      <c r="G10" s="3"/>
    </row>
    <row r="11" spans="1:7" ht="12.75">
      <c r="A11" s="14" t="s">
        <v>4</v>
      </c>
      <c r="B11" s="84" t="s">
        <v>124</v>
      </c>
      <c r="C11" s="85">
        <v>2355</v>
      </c>
      <c r="D11" s="85">
        <v>52992</v>
      </c>
      <c r="E11" s="87">
        <v>3532</v>
      </c>
      <c r="F11" s="83">
        <f>SUM(B11:E11)</f>
        <v>58879</v>
      </c>
      <c r="G11" s="3"/>
    </row>
    <row r="12" spans="1:7" ht="12.75">
      <c r="A12" s="82" t="str">
        <f>UPPER(" Galicia")</f>
        <v> GALICIA</v>
      </c>
      <c r="B12" s="88">
        <f>SUM(B8:B11)</f>
        <v>228</v>
      </c>
      <c r="C12" s="88">
        <f>SUM(C8:C11)</f>
        <v>17275</v>
      </c>
      <c r="D12" s="88">
        <f>SUM(D8:D11)</f>
        <v>258119</v>
      </c>
      <c r="E12" s="89">
        <f>SUM(E8:E11)</f>
        <v>8045</v>
      </c>
      <c r="F12" s="90">
        <f>SUM(F8:F11)</f>
        <v>283667</v>
      </c>
      <c r="G12" s="3"/>
    </row>
    <row r="13" spans="1:7" ht="12.75">
      <c r="A13" s="14"/>
      <c r="B13" s="85"/>
      <c r="C13" s="85"/>
      <c r="D13" s="85"/>
      <c r="E13" s="87"/>
      <c r="F13" s="83"/>
      <c r="G13" s="3"/>
    </row>
    <row r="14" spans="1:7" ht="12.75">
      <c r="A14" s="82" t="str">
        <f>UPPER(" P. de Asturias")</f>
        <v> P. DE ASTURIAS</v>
      </c>
      <c r="B14" s="91" t="s">
        <v>124</v>
      </c>
      <c r="C14" s="92" t="s">
        <v>124</v>
      </c>
      <c r="D14" s="88">
        <v>79526</v>
      </c>
      <c r="E14" s="92" t="s">
        <v>124</v>
      </c>
      <c r="F14" s="90">
        <f>SUM(B14:E14)</f>
        <v>79526</v>
      </c>
      <c r="G14" s="3"/>
    </row>
    <row r="15" spans="1:7" ht="12.75">
      <c r="A15" s="14"/>
      <c r="B15" s="85"/>
      <c r="C15" s="85"/>
      <c r="D15" s="85"/>
      <c r="E15" s="87"/>
      <c r="F15" s="83"/>
      <c r="G15" s="3"/>
    </row>
    <row r="16" spans="1:7" ht="12.75">
      <c r="A16" s="82" t="str">
        <f>UPPER(" Cantabria")</f>
        <v> CANTABRIA</v>
      </c>
      <c r="B16" s="91" t="s">
        <v>124</v>
      </c>
      <c r="C16" s="92" t="s">
        <v>124</v>
      </c>
      <c r="D16" s="88">
        <v>77310</v>
      </c>
      <c r="E16" s="89">
        <v>120</v>
      </c>
      <c r="F16" s="90">
        <f>SUM(B16:E16)</f>
        <v>77430</v>
      </c>
      <c r="G16" s="3"/>
    </row>
    <row r="17" spans="1:7" ht="12.75">
      <c r="A17" s="14"/>
      <c r="B17" s="85"/>
      <c r="C17" s="85"/>
      <c r="D17" s="85"/>
      <c r="E17" s="87"/>
      <c r="F17" s="83"/>
      <c r="G17" s="3"/>
    </row>
    <row r="18" spans="1:7" ht="12.75">
      <c r="A18" s="14" t="s">
        <v>5</v>
      </c>
      <c r="B18" s="84" t="s">
        <v>124</v>
      </c>
      <c r="C18" s="85">
        <v>18430</v>
      </c>
      <c r="D18" s="85">
        <v>66183</v>
      </c>
      <c r="E18" s="86" t="s">
        <v>124</v>
      </c>
      <c r="F18" s="83">
        <f>SUM(B18:E18)</f>
        <v>84613</v>
      </c>
      <c r="G18" s="3"/>
    </row>
    <row r="19" spans="1:7" ht="12.75">
      <c r="A19" s="14" t="s">
        <v>6</v>
      </c>
      <c r="B19" s="84" t="s">
        <v>124</v>
      </c>
      <c r="C19" s="86" t="s">
        <v>124</v>
      </c>
      <c r="D19" s="85">
        <v>156425</v>
      </c>
      <c r="E19" s="86" t="s">
        <v>124</v>
      </c>
      <c r="F19" s="83">
        <f>SUM(B19:E19)</f>
        <v>156425</v>
      </c>
      <c r="G19" s="3"/>
    </row>
    <row r="20" spans="1:7" ht="12.75">
      <c r="A20" s="14" t="s">
        <v>7</v>
      </c>
      <c r="B20" s="84" t="s">
        <v>124</v>
      </c>
      <c r="C20" s="86" t="s">
        <v>124</v>
      </c>
      <c r="D20" s="85">
        <v>61934</v>
      </c>
      <c r="E20" s="86" t="s">
        <v>124</v>
      </c>
      <c r="F20" s="83">
        <f>SUM(B20:E20)</f>
        <v>61934</v>
      </c>
      <c r="G20" s="3"/>
    </row>
    <row r="21" spans="1:7" ht="12.75">
      <c r="A21" s="82" t="str">
        <f>UPPER(" País Vasco")</f>
        <v> PAÍS VASCO</v>
      </c>
      <c r="B21" s="91" t="s">
        <v>124</v>
      </c>
      <c r="C21" s="88">
        <f>SUM(C18:C20)</f>
        <v>18430</v>
      </c>
      <c r="D21" s="88">
        <f>SUM(D18:D20)</f>
        <v>284542</v>
      </c>
      <c r="E21" s="92" t="s">
        <v>124</v>
      </c>
      <c r="F21" s="90">
        <f>SUM(F18:F20)</f>
        <v>302972</v>
      </c>
      <c r="G21" s="3"/>
    </row>
    <row r="22" spans="1:7" ht="12.75">
      <c r="A22" s="14"/>
      <c r="B22" s="85"/>
      <c r="C22" s="85"/>
      <c r="D22" s="85"/>
      <c r="E22" s="87"/>
      <c r="F22" s="83"/>
      <c r="G22" s="3"/>
    </row>
    <row r="23" spans="1:7" ht="12.75">
      <c r="A23" s="82" t="str">
        <f>UPPER(" Navarra")</f>
        <v> NAVARRA</v>
      </c>
      <c r="B23" s="91" t="s">
        <v>124</v>
      </c>
      <c r="C23" s="88">
        <v>260692</v>
      </c>
      <c r="D23" s="88">
        <v>582847</v>
      </c>
      <c r="E23" s="92" t="s">
        <v>124</v>
      </c>
      <c r="F23" s="90">
        <f>SUM(B23:E23)</f>
        <v>843539</v>
      </c>
      <c r="G23" s="3"/>
    </row>
    <row r="24" spans="1:7" ht="12.75">
      <c r="A24" s="14"/>
      <c r="B24" s="85"/>
      <c r="C24" s="85"/>
      <c r="D24" s="85"/>
      <c r="E24" s="87"/>
      <c r="F24" s="83"/>
      <c r="G24" s="3"/>
    </row>
    <row r="25" spans="1:7" ht="12.75">
      <c r="A25" s="82" t="str">
        <f>UPPER(" La Rioja")</f>
        <v> LA RIOJA</v>
      </c>
      <c r="B25" s="88">
        <v>500</v>
      </c>
      <c r="C25" s="88">
        <v>174770</v>
      </c>
      <c r="D25" s="88">
        <v>15500</v>
      </c>
      <c r="E25" s="89">
        <v>8000</v>
      </c>
      <c r="F25" s="90">
        <f>SUM(B25:E25)</f>
        <v>198770</v>
      </c>
      <c r="G25" s="3"/>
    </row>
    <row r="26" spans="1:7" ht="12.75">
      <c r="A26" s="14"/>
      <c r="B26" s="85"/>
      <c r="C26" s="85"/>
      <c r="D26" s="85"/>
      <c r="E26" s="87"/>
      <c r="F26" s="83"/>
      <c r="G26" s="3"/>
    </row>
    <row r="27" spans="1:7" ht="12.75">
      <c r="A27" s="14" t="s">
        <v>8</v>
      </c>
      <c r="B27" s="91" t="s">
        <v>124</v>
      </c>
      <c r="C27" s="85">
        <v>634950</v>
      </c>
      <c r="D27" s="86" t="s">
        <v>124</v>
      </c>
      <c r="E27" s="87">
        <v>3857</v>
      </c>
      <c r="F27" s="83">
        <f>SUM(B27:E27)</f>
        <v>638807</v>
      </c>
      <c r="G27" s="3"/>
    </row>
    <row r="28" spans="1:7" ht="12.75">
      <c r="A28" s="14" t="s">
        <v>9</v>
      </c>
      <c r="B28" s="85">
        <v>22097</v>
      </c>
      <c r="C28" s="85">
        <v>758657</v>
      </c>
      <c r="D28" s="85">
        <v>23734</v>
      </c>
      <c r="E28" s="87">
        <v>13912</v>
      </c>
      <c r="F28" s="83">
        <f>SUM(B28:E28)</f>
        <v>818400</v>
      </c>
      <c r="G28" s="3"/>
    </row>
    <row r="29" spans="1:7" ht="12.75">
      <c r="A29" s="14" t="s">
        <v>10</v>
      </c>
      <c r="B29" s="84" t="s">
        <v>124</v>
      </c>
      <c r="C29" s="85">
        <v>910731</v>
      </c>
      <c r="D29" s="86" t="s">
        <v>124</v>
      </c>
      <c r="E29" s="87">
        <v>22700</v>
      </c>
      <c r="F29" s="83">
        <f>SUM(B29:E29)</f>
        <v>933431</v>
      </c>
      <c r="G29" s="3"/>
    </row>
    <row r="30" spans="1:7" ht="12.75">
      <c r="A30" s="82" t="str">
        <f>UPPER(" Aragón")</f>
        <v> ARAGÓN</v>
      </c>
      <c r="B30" s="88">
        <f>SUM(B27:B29)</f>
        <v>22097</v>
      </c>
      <c r="C30" s="88">
        <f>SUM(C27:C29)</f>
        <v>2304338</v>
      </c>
      <c r="D30" s="88">
        <f>SUM(D27:D29)</f>
        <v>23734</v>
      </c>
      <c r="E30" s="89">
        <f>SUM(E27:E29)</f>
        <v>40469</v>
      </c>
      <c r="F30" s="90">
        <f>SUM(F27:F29)</f>
        <v>2390638</v>
      </c>
      <c r="G30" s="3"/>
    </row>
    <row r="31" spans="1:7" ht="12.75">
      <c r="A31" s="14"/>
      <c r="B31" s="85"/>
      <c r="C31" s="85"/>
      <c r="D31" s="85"/>
      <c r="E31" s="87"/>
      <c r="F31" s="83"/>
      <c r="G31" s="3"/>
    </row>
    <row r="32" spans="1:7" ht="12.75">
      <c r="A32" s="14" t="s">
        <v>11</v>
      </c>
      <c r="B32" s="84" t="s">
        <v>124</v>
      </c>
      <c r="C32" s="85">
        <v>230995</v>
      </c>
      <c r="D32" s="85">
        <v>12355</v>
      </c>
      <c r="E32" s="87">
        <v>3705</v>
      </c>
      <c r="F32" s="83">
        <f>SUM(B32:E32)</f>
        <v>247055</v>
      </c>
      <c r="G32" s="3"/>
    </row>
    <row r="33" spans="1:7" ht="12.75">
      <c r="A33" s="14" t="s">
        <v>12</v>
      </c>
      <c r="B33" s="84" t="s">
        <v>124</v>
      </c>
      <c r="C33" s="85">
        <v>145000</v>
      </c>
      <c r="D33" s="86" t="s">
        <v>124</v>
      </c>
      <c r="E33" s="86" t="s">
        <v>124</v>
      </c>
      <c r="F33" s="83">
        <f>SUM(B33:E33)</f>
        <v>145000</v>
      </c>
      <c r="G33" s="3"/>
    </row>
    <row r="34" spans="1:7" ht="12.75">
      <c r="A34" s="14" t="s">
        <v>13</v>
      </c>
      <c r="B34" s="84" t="s">
        <v>124</v>
      </c>
      <c r="C34" s="85">
        <v>260998</v>
      </c>
      <c r="D34" s="86" t="s">
        <v>124</v>
      </c>
      <c r="E34" s="87">
        <v>5300</v>
      </c>
      <c r="F34" s="83">
        <f>SUM(B34:E34)</f>
        <v>266298</v>
      </c>
      <c r="G34" s="3"/>
    </row>
    <row r="35" spans="1:7" ht="12.75">
      <c r="A35" s="14" t="s">
        <v>14</v>
      </c>
      <c r="B35" s="84" t="s">
        <v>124</v>
      </c>
      <c r="C35" s="85">
        <v>63444</v>
      </c>
      <c r="D35" s="85">
        <v>31313</v>
      </c>
      <c r="E35" s="87">
        <v>150</v>
      </c>
      <c r="F35" s="83">
        <f>SUM(B35:E35)</f>
        <v>94907</v>
      </c>
      <c r="G35" s="3"/>
    </row>
    <row r="36" spans="1:7" ht="12.75">
      <c r="A36" s="82" t="str">
        <f>UPPER(" Cataluña")</f>
        <v> CATALUÑA</v>
      </c>
      <c r="B36" s="91" t="s">
        <v>124</v>
      </c>
      <c r="C36" s="88">
        <f>SUM(C32:C35)</f>
        <v>700437</v>
      </c>
      <c r="D36" s="88">
        <f>SUM(D32:D35)</f>
        <v>43668</v>
      </c>
      <c r="E36" s="89">
        <f>SUM(E32:E35)</f>
        <v>9155</v>
      </c>
      <c r="F36" s="90">
        <f>SUM(F32:F35)</f>
        <v>753260</v>
      </c>
      <c r="G36" s="3"/>
    </row>
    <row r="37" spans="1:7" ht="12.75">
      <c r="A37" s="14"/>
      <c r="B37" s="85"/>
      <c r="C37" s="85"/>
      <c r="D37" s="85"/>
      <c r="E37" s="87"/>
      <c r="F37" s="83"/>
      <c r="G37" s="3"/>
    </row>
    <row r="38" spans="1:7" ht="12.75">
      <c r="A38" s="82" t="str">
        <f>UPPER(" Baleares")</f>
        <v> BALEARES</v>
      </c>
      <c r="B38" s="91" t="s">
        <v>124</v>
      </c>
      <c r="C38" s="88">
        <v>301670</v>
      </c>
      <c r="D38" s="92" t="s">
        <v>124</v>
      </c>
      <c r="E38" s="92" t="s">
        <v>124</v>
      </c>
      <c r="F38" s="90">
        <f>SUM(B38:E38)</f>
        <v>301670</v>
      </c>
      <c r="G38" s="3"/>
    </row>
    <row r="39" spans="1:7" ht="12.75">
      <c r="A39" s="14"/>
      <c r="B39" s="85"/>
      <c r="C39" s="85"/>
      <c r="D39" s="85"/>
      <c r="E39" s="87"/>
      <c r="F39" s="83"/>
      <c r="G39" s="3"/>
    </row>
    <row r="40" spans="1:7" ht="12.75">
      <c r="A40" s="14" t="s">
        <v>15</v>
      </c>
      <c r="B40" s="85">
        <v>20660</v>
      </c>
      <c r="C40" s="85">
        <v>206300</v>
      </c>
      <c r="D40" s="85">
        <v>26291</v>
      </c>
      <c r="E40" s="87">
        <v>5000</v>
      </c>
      <c r="F40" s="83">
        <f aca="true" t="shared" si="0" ref="F40:F48">SUM(B40:E40)</f>
        <v>258251</v>
      </c>
      <c r="G40" s="3"/>
    </row>
    <row r="41" spans="1:7" ht="12.75">
      <c r="A41" s="14" t="s">
        <v>16</v>
      </c>
      <c r="B41" s="84" t="s">
        <v>124</v>
      </c>
      <c r="C41" s="85">
        <v>82758</v>
      </c>
      <c r="D41" s="85">
        <v>330958</v>
      </c>
      <c r="E41" s="87">
        <v>200</v>
      </c>
      <c r="F41" s="83">
        <f t="shared" si="0"/>
        <v>413916</v>
      </c>
      <c r="G41" s="3"/>
    </row>
    <row r="42" spans="1:7" ht="12.75">
      <c r="A42" s="14" t="s">
        <v>17</v>
      </c>
      <c r="B42" s="85">
        <v>140300</v>
      </c>
      <c r="C42" s="85">
        <v>5600</v>
      </c>
      <c r="D42" s="85">
        <v>552800</v>
      </c>
      <c r="E42" s="87">
        <v>2400</v>
      </c>
      <c r="F42" s="83">
        <f t="shared" si="0"/>
        <v>701100</v>
      </c>
      <c r="G42" s="3"/>
    </row>
    <row r="43" spans="1:7" ht="12.75">
      <c r="A43" s="14" t="s">
        <v>18</v>
      </c>
      <c r="B43" s="84">
        <v>471</v>
      </c>
      <c r="C43" s="84" t="s">
        <v>124</v>
      </c>
      <c r="D43" s="85">
        <v>329097</v>
      </c>
      <c r="E43" s="87">
        <v>775</v>
      </c>
      <c r="F43" s="83">
        <f t="shared" si="0"/>
        <v>330343</v>
      </c>
      <c r="G43" s="3"/>
    </row>
    <row r="44" spans="1:7" ht="12.75">
      <c r="A44" s="14" t="s">
        <v>19</v>
      </c>
      <c r="B44" s="84" t="s">
        <v>124</v>
      </c>
      <c r="C44" s="85">
        <v>359683</v>
      </c>
      <c r="D44" s="85">
        <v>152145</v>
      </c>
      <c r="E44" s="87">
        <v>1494</v>
      </c>
      <c r="F44" s="83">
        <f t="shared" si="0"/>
        <v>513322</v>
      </c>
      <c r="G44" s="3"/>
    </row>
    <row r="45" spans="1:7" ht="12.75">
      <c r="A45" s="14" t="s">
        <v>20</v>
      </c>
      <c r="B45" s="85">
        <v>85565</v>
      </c>
      <c r="C45" s="85">
        <v>175020</v>
      </c>
      <c r="D45" s="85">
        <v>116680</v>
      </c>
      <c r="E45" s="87">
        <v>11668</v>
      </c>
      <c r="F45" s="83">
        <f t="shared" si="0"/>
        <v>388933</v>
      </c>
      <c r="G45" s="3"/>
    </row>
    <row r="46" spans="1:7" ht="12.75">
      <c r="A46" s="14" t="s">
        <v>21</v>
      </c>
      <c r="B46" s="85">
        <v>37071</v>
      </c>
      <c r="C46" s="85">
        <v>394600</v>
      </c>
      <c r="D46" s="85">
        <v>11110</v>
      </c>
      <c r="E46" s="87">
        <v>13946</v>
      </c>
      <c r="F46" s="83">
        <f t="shared" si="0"/>
        <v>456727</v>
      </c>
      <c r="G46" s="3"/>
    </row>
    <row r="47" spans="1:7" ht="12.75">
      <c r="A47" s="14" t="s">
        <v>22</v>
      </c>
      <c r="B47" s="84" t="s">
        <v>124</v>
      </c>
      <c r="C47" s="85">
        <v>128709</v>
      </c>
      <c r="D47" s="85">
        <v>217357</v>
      </c>
      <c r="E47" s="87">
        <v>4373</v>
      </c>
      <c r="F47" s="83">
        <f t="shared" si="0"/>
        <v>350439</v>
      </c>
      <c r="G47" s="3"/>
    </row>
    <row r="48" spans="1:7" ht="12.75">
      <c r="A48" s="14" t="s">
        <v>23</v>
      </c>
      <c r="B48" s="84" t="s">
        <v>124</v>
      </c>
      <c r="C48" s="85">
        <v>257620</v>
      </c>
      <c r="D48" s="85">
        <v>384777</v>
      </c>
      <c r="E48" s="87">
        <v>16507</v>
      </c>
      <c r="F48" s="83">
        <f t="shared" si="0"/>
        <v>658904</v>
      </c>
      <c r="G48" s="3"/>
    </row>
    <row r="49" spans="1:7" ht="12.75">
      <c r="A49" s="82" t="str">
        <f>UPPER(" Castilla y León")</f>
        <v> CASTILLA Y LEÓN</v>
      </c>
      <c r="B49" s="88">
        <f>SUM(B40:B48)</f>
        <v>284067</v>
      </c>
      <c r="C49" s="88">
        <f>SUM(C40:C48)</f>
        <v>1610290</v>
      </c>
      <c r="D49" s="88">
        <f>SUM(D40:D48)</f>
        <v>2121215</v>
      </c>
      <c r="E49" s="89">
        <f>SUM(E40:E48)</f>
        <v>56363</v>
      </c>
      <c r="F49" s="90">
        <f>SUM(F40:F48)</f>
        <v>4071935</v>
      </c>
      <c r="G49" s="3"/>
    </row>
    <row r="50" spans="1:7" ht="12.75">
      <c r="A50" s="14"/>
      <c r="B50" s="85"/>
      <c r="C50" s="85"/>
      <c r="D50" s="85"/>
      <c r="E50" s="87"/>
      <c r="F50" s="83"/>
      <c r="G50" s="3"/>
    </row>
    <row r="51" spans="1:7" ht="12.75">
      <c r="A51" s="82" t="str">
        <f>UPPER(" Madrid")</f>
        <v> MADRID</v>
      </c>
      <c r="B51" s="88">
        <v>98</v>
      </c>
      <c r="C51" s="88">
        <v>160732</v>
      </c>
      <c r="D51" s="88">
        <v>47961</v>
      </c>
      <c r="E51" s="92" t="s">
        <v>124</v>
      </c>
      <c r="F51" s="90">
        <f>SUM(B51:E51)</f>
        <v>208791</v>
      </c>
      <c r="G51" s="3"/>
    </row>
    <row r="52" spans="1:7" ht="12.75">
      <c r="A52" s="14"/>
      <c r="B52" s="85"/>
      <c r="C52" s="85"/>
      <c r="D52" s="85"/>
      <c r="E52" s="87"/>
      <c r="F52" s="83"/>
      <c r="G52" s="3"/>
    </row>
    <row r="53" spans="1:7" ht="12.75">
      <c r="A53" s="14" t="s">
        <v>24</v>
      </c>
      <c r="B53" s="84" t="s">
        <v>124</v>
      </c>
      <c r="C53" s="85">
        <v>606166</v>
      </c>
      <c r="D53" s="84" t="s">
        <v>124</v>
      </c>
      <c r="E53" s="87">
        <v>12371</v>
      </c>
      <c r="F53" s="83">
        <f>SUM(B53:E53)</f>
        <v>618537</v>
      </c>
      <c r="G53" s="3"/>
    </row>
    <row r="54" spans="1:7" ht="12.75">
      <c r="A54" s="14" t="s">
        <v>25</v>
      </c>
      <c r="B54" s="85">
        <v>214900</v>
      </c>
      <c r="C54" s="85">
        <v>715521</v>
      </c>
      <c r="D54" s="84" t="s">
        <v>124</v>
      </c>
      <c r="E54" s="87">
        <v>6380</v>
      </c>
      <c r="F54" s="83">
        <f>SUM(B54:E54)</f>
        <v>936801</v>
      </c>
      <c r="G54" s="3"/>
    </row>
    <row r="55" spans="1:7" ht="12.75">
      <c r="A55" s="14" t="s">
        <v>26</v>
      </c>
      <c r="B55" s="85">
        <v>40000</v>
      </c>
      <c r="C55" s="85">
        <v>345974</v>
      </c>
      <c r="D55" s="86">
        <v>53600</v>
      </c>
      <c r="E55" s="87">
        <v>10858</v>
      </c>
      <c r="F55" s="83">
        <f>SUM(B55:E55)</f>
        <v>450432</v>
      </c>
      <c r="G55" s="3"/>
    </row>
    <row r="56" spans="1:7" ht="12.75">
      <c r="A56" s="14" t="s">
        <v>27</v>
      </c>
      <c r="B56" s="84" t="s">
        <v>124</v>
      </c>
      <c r="C56" s="85">
        <v>326925</v>
      </c>
      <c r="D56" s="84" t="s">
        <v>124</v>
      </c>
      <c r="E56" s="87">
        <v>4800</v>
      </c>
      <c r="F56" s="83">
        <f>SUM(B56:E56)</f>
        <v>331725</v>
      </c>
      <c r="G56" s="3"/>
    </row>
    <row r="57" spans="1:7" ht="12.75">
      <c r="A57" s="14" t="s">
        <v>28</v>
      </c>
      <c r="B57" s="85">
        <v>15166</v>
      </c>
      <c r="C57" s="85">
        <v>359617</v>
      </c>
      <c r="D57" s="85">
        <v>3792</v>
      </c>
      <c r="E57" s="87">
        <v>569</v>
      </c>
      <c r="F57" s="83">
        <f>SUM(B57:E57)</f>
        <v>379144</v>
      </c>
      <c r="G57" s="3"/>
    </row>
    <row r="58" spans="1:7" ht="12.75">
      <c r="A58" s="82" t="str">
        <f>UPPER(" Castilla-La Mancha")</f>
        <v> CASTILLA-LA MANCHA</v>
      </c>
      <c r="B58" s="88">
        <f>SUM(B53:B57)</f>
        <v>270066</v>
      </c>
      <c r="C58" s="88">
        <f>SUM(C53:C57)</f>
        <v>2354203</v>
      </c>
      <c r="D58" s="88">
        <f>SUM(D53:D57)</f>
        <v>57392</v>
      </c>
      <c r="E58" s="89">
        <f>SUM(E53:E57)</f>
        <v>34978</v>
      </c>
      <c r="F58" s="90">
        <f>SUM(F53:F57)</f>
        <v>2716639</v>
      </c>
      <c r="G58" s="3"/>
    </row>
    <row r="59" spans="1:7" ht="12.75">
      <c r="A59" s="14"/>
      <c r="B59" s="85"/>
      <c r="C59" s="85"/>
      <c r="D59" s="85"/>
      <c r="E59" s="87"/>
      <c r="F59" s="83"/>
      <c r="G59" s="3"/>
    </row>
    <row r="60" spans="1:7" ht="12.75">
      <c r="A60" s="14" t="s">
        <v>29</v>
      </c>
      <c r="B60" s="84" t="s">
        <v>124</v>
      </c>
      <c r="C60" s="85">
        <v>95821</v>
      </c>
      <c r="D60" s="86" t="s">
        <v>124</v>
      </c>
      <c r="E60" s="86" t="s">
        <v>124</v>
      </c>
      <c r="F60" s="83">
        <f>SUM(B60:E60)</f>
        <v>95821</v>
      </c>
      <c r="G60" s="3"/>
    </row>
    <row r="61" spans="1:7" ht="12.75">
      <c r="A61" s="14" t="s">
        <v>30</v>
      </c>
      <c r="B61" s="84" t="s">
        <v>124</v>
      </c>
      <c r="C61" s="85">
        <v>143889</v>
      </c>
      <c r="D61" s="86" t="s">
        <v>124</v>
      </c>
      <c r="E61" s="87">
        <v>1035</v>
      </c>
      <c r="F61" s="83">
        <f>SUM(B61:E61)</f>
        <v>144924</v>
      </c>
      <c r="G61" s="3"/>
    </row>
    <row r="62" spans="1:7" ht="12.75">
      <c r="A62" s="14" t="s">
        <v>31</v>
      </c>
      <c r="B62" s="85">
        <v>8000</v>
      </c>
      <c r="C62" s="85">
        <v>102644</v>
      </c>
      <c r="D62" s="85">
        <v>33111</v>
      </c>
      <c r="E62" s="87">
        <v>1500</v>
      </c>
      <c r="F62" s="83">
        <f>SUM(B62:E62)</f>
        <v>145255</v>
      </c>
      <c r="G62" s="3"/>
    </row>
    <row r="63" spans="1:7" ht="12.75">
      <c r="A63" s="82" t="str">
        <f>UPPER(" C. Valenciana")</f>
        <v> C. VALENCIANA</v>
      </c>
      <c r="B63" s="88">
        <f>SUM(B60:B62)</f>
        <v>8000</v>
      </c>
      <c r="C63" s="88">
        <f>SUM(C60:C62)</f>
        <v>342354</v>
      </c>
      <c r="D63" s="88">
        <f>SUM(D60:D62)</f>
        <v>33111</v>
      </c>
      <c r="E63" s="89">
        <f>SUM(E60:E62)</f>
        <v>2535</v>
      </c>
      <c r="F63" s="90">
        <f>SUM(F60:F62)</f>
        <v>386000</v>
      </c>
      <c r="G63" s="3"/>
    </row>
    <row r="64" spans="1:7" ht="12.75">
      <c r="A64" s="14"/>
      <c r="B64" s="85"/>
      <c r="C64" s="85"/>
      <c r="D64" s="85"/>
      <c r="E64" s="87"/>
      <c r="F64" s="83"/>
      <c r="G64" s="3"/>
    </row>
    <row r="65" spans="1:7" ht="12.75">
      <c r="A65" s="82" t="str">
        <f>UPPER(" R. de Murcia")</f>
        <v> R. DE MURCIA</v>
      </c>
      <c r="B65" s="91" t="s">
        <v>124</v>
      </c>
      <c r="C65" s="88">
        <v>450000</v>
      </c>
      <c r="D65" s="88">
        <v>109844</v>
      </c>
      <c r="E65" s="89">
        <v>180</v>
      </c>
      <c r="F65" s="90">
        <f>SUM(B65:E65)</f>
        <v>560024</v>
      </c>
      <c r="G65" s="3"/>
    </row>
    <row r="66" spans="1:7" ht="12.75">
      <c r="A66" s="14"/>
      <c r="B66" s="85"/>
      <c r="C66" s="85"/>
      <c r="D66" s="85"/>
      <c r="E66" s="87"/>
      <c r="F66" s="83"/>
      <c r="G66" s="3"/>
    </row>
    <row r="67" spans="1:7" ht="12.75">
      <c r="A67" s="14" t="s">
        <v>32</v>
      </c>
      <c r="B67" s="85">
        <v>1733430</v>
      </c>
      <c r="C67" s="85">
        <v>171200</v>
      </c>
      <c r="D67" s="85">
        <v>68750</v>
      </c>
      <c r="E67" s="87">
        <v>2120</v>
      </c>
      <c r="F67" s="83">
        <f>SUM(B67:E67)</f>
        <v>1975500</v>
      </c>
      <c r="G67" s="3"/>
    </row>
    <row r="68" spans="1:7" ht="12.75">
      <c r="A68" s="14" t="s">
        <v>33</v>
      </c>
      <c r="B68" s="85">
        <v>365700</v>
      </c>
      <c r="C68" s="85">
        <v>829600</v>
      </c>
      <c r="D68" s="85">
        <v>16800</v>
      </c>
      <c r="E68" s="87">
        <v>7900</v>
      </c>
      <c r="F68" s="83">
        <f>SUM(B68:E68)</f>
        <v>1220000</v>
      </c>
      <c r="G68" s="3"/>
    </row>
    <row r="69" spans="1:7" ht="12.75">
      <c r="A69" s="82" t="str">
        <f>UPPER(" Extremadura")</f>
        <v> EXTREMADURA</v>
      </c>
      <c r="B69" s="88">
        <f>SUM(B67:B68)</f>
        <v>2099130</v>
      </c>
      <c r="C69" s="88">
        <f>SUM(C67:C68)</f>
        <v>1000800</v>
      </c>
      <c r="D69" s="88">
        <f>SUM(D67:D68)</f>
        <v>85550</v>
      </c>
      <c r="E69" s="89">
        <f>SUM(E67:E68)</f>
        <v>10020</v>
      </c>
      <c r="F69" s="93">
        <f>SUM(F67:F68)</f>
        <v>3195500</v>
      </c>
      <c r="G69" s="3"/>
    </row>
    <row r="70" spans="1:7" ht="12.75">
      <c r="A70" s="14"/>
      <c r="B70" s="85"/>
      <c r="C70" s="85"/>
      <c r="D70" s="85"/>
      <c r="E70" s="87"/>
      <c r="F70" s="83"/>
      <c r="G70" s="3"/>
    </row>
    <row r="71" spans="1:7" ht="12.75">
      <c r="A71" s="14" t="s">
        <v>34</v>
      </c>
      <c r="B71" s="85">
        <v>28635</v>
      </c>
      <c r="C71" s="85">
        <v>186130</v>
      </c>
      <c r="D71" s="85">
        <v>21475</v>
      </c>
      <c r="E71" s="87">
        <v>2388</v>
      </c>
      <c r="F71" s="83">
        <f aca="true" t="shared" si="1" ref="F71:F78">SUM(B71:E71)</f>
        <v>238628</v>
      </c>
      <c r="G71" s="3"/>
    </row>
    <row r="72" spans="1:7" ht="12.75">
      <c r="A72" s="14" t="s">
        <v>35</v>
      </c>
      <c r="B72" s="85">
        <v>2150</v>
      </c>
      <c r="C72" s="85">
        <v>11000</v>
      </c>
      <c r="D72" s="85">
        <v>200</v>
      </c>
      <c r="E72" s="86" t="s">
        <v>124</v>
      </c>
      <c r="F72" s="83">
        <f t="shared" si="1"/>
        <v>13350</v>
      </c>
      <c r="G72" s="3"/>
    </row>
    <row r="73" spans="1:7" ht="12.75">
      <c r="A73" s="14" t="s">
        <v>36</v>
      </c>
      <c r="B73" s="85">
        <v>54669</v>
      </c>
      <c r="C73" s="85">
        <v>355346</v>
      </c>
      <c r="D73" s="85">
        <v>136672</v>
      </c>
      <c r="E73" s="86" t="s">
        <v>124</v>
      </c>
      <c r="F73" s="83">
        <f t="shared" si="1"/>
        <v>546687</v>
      </c>
      <c r="G73" s="3"/>
    </row>
    <row r="74" spans="1:7" ht="12.75">
      <c r="A74" s="14" t="s">
        <v>37</v>
      </c>
      <c r="B74" s="84" t="s">
        <v>124</v>
      </c>
      <c r="C74" s="85">
        <v>247880</v>
      </c>
      <c r="D74" s="85">
        <v>165255</v>
      </c>
      <c r="E74" s="86" t="s">
        <v>124</v>
      </c>
      <c r="F74" s="83">
        <f t="shared" si="1"/>
        <v>413135</v>
      </c>
      <c r="G74" s="3"/>
    </row>
    <row r="75" spans="1:7" ht="12.75">
      <c r="A75" s="14" t="s">
        <v>38</v>
      </c>
      <c r="B75" s="85">
        <v>15000</v>
      </c>
      <c r="C75" s="85">
        <v>213500</v>
      </c>
      <c r="D75" s="85">
        <v>10500</v>
      </c>
      <c r="E75" s="87">
        <v>2000</v>
      </c>
      <c r="F75" s="83">
        <f t="shared" si="1"/>
        <v>241000</v>
      </c>
      <c r="G75" s="3"/>
    </row>
    <row r="76" spans="1:7" ht="12.75">
      <c r="A76" s="14" t="s">
        <v>39</v>
      </c>
      <c r="B76" s="85">
        <v>7089</v>
      </c>
      <c r="C76" s="85">
        <v>283570</v>
      </c>
      <c r="D76" s="85">
        <v>63804</v>
      </c>
      <c r="E76" s="86" t="s">
        <v>124</v>
      </c>
      <c r="F76" s="83">
        <f t="shared" si="1"/>
        <v>354463</v>
      </c>
      <c r="G76" s="3"/>
    </row>
    <row r="77" spans="1:7" ht="12.75">
      <c r="A77" s="14" t="s">
        <v>40</v>
      </c>
      <c r="B77" s="85">
        <v>10000</v>
      </c>
      <c r="C77" s="85">
        <v>138900</v>
      </c>
      <c r="D77" s="85">
        <v>10000</v>
      </c>
      <c r="E77" s="87">
        <v>1000</v>
      </c>
      <c r="F77" s="83">
        <f t="shared" si="1"/>
        <v>159900</v>
      </c>
      <c r="G77" s="3"/>
    </row>
    <row r="78" spans="1:7" ht="12.75">
      <c r="A78" s="14" t="s">
        <v>41</v>
      </c>
      <c r="B78" s="85">
        <v>6000</v>
      </c>
      <c r="C78" s="85">
        <v>73567</v>
      </c>
      <c r="D78" s="85">
        <v>1200</v>
      </c>
      <c r="E78" s="87">
        <v>1300</v>
      </c>
      <c r="F78" s="83">
        <f t="shared" si="1"/>
        <v>82067</v>
      </c>
      <c r="G78" s="3"/>
    </row>
    <row r="79" spans="1:7" ht="12.75">
      <c r="A79" s="82" t="str">
        <f>UPPER(" Andalucía")</f>
        <v> ANDALUCÍA</v>
      </c>
      <c r="B79" s="88">
        <f>SUM(B71:B78)</f>
        <v>123543</v>
      </c>
      <c r="C79" s="88">
        <f>SUM(C71:C78)</f>
        <v>1509893</v>
      </c>
      <c r="D79" s="88">
        <f>SUM(D71:D78)</f>
        <v>409106</v>
      </c>
      <c r="E79" s="89">
        <f>SUM(E71:E78)</f>
        <v>6688</v>
      </c>
      <c r="F79" s="90">
        <f>SUM(F71:F78)</f>
        <v>2049230</v>
      </c>
      <c r="G79" s="3"/>
    </row>
    <row r="80" spans="1:7" ht="12.75">
      <c r="A80" s="14"/>
      <c r="B80" s="85"/>
      <c r="C80" s="85"/>
      <c r="D80" s="85"/>
      <c r="E80" s="87"/>
      <c r="F80" s="83"/>
      <c r="G80" s="3"/>
    </row>
    <row r="81" spans="1:7" ht="12.75">
      <c r="A81" s="14" t="s">
        <v>42</v>
      </c>
      <c r="B81" s="84" t="s">
        <v>124</v>
      </c>
      <c r="C81" s="86" t="s">
        <v>124</v>
      </c>
      <c r="D81" s="85">
        <v>22680</v>
      </c>
      <c r="E81" s="86" t="s">
        <v>124</v>
      </c>
      <c r="F81" s="83">
        <f>SUM(B81:E81)</f>
        <v>22680</v>
      </c>
      <c r="G81" s="3"/>
    </row>
    <row r="82" spans="1:7" ht="12.75">
      <c r="A82" s="14" t="s">
        <v>43</v>
      </c>
      <c r="B82" s="84" t="s">
        <v>124</v>
      </c>
      <c r="C82" s="86" t="s">
        <v>124</v>
      </c>
      <c r="D82" s="85">
        <v>7900</v>
      </c>
      <c r="E82" s="87">
        <v>500</v>
      </c>
      <c r="F82" s="83">
        <f>SUM(B82:E82)</f>
        <v>8400</v>
      </c>
      <c r="G82" s="3"/>
    </row>
    <row r="83" spans="1:7" ht="12.75">
      <c r="A83" s="82" t="str">
        <f>UPPER(" Canarias")</f>
        <v> CANARIAS</v>
      </c>
      <c r="B83" s="91" t="s">
        <v>124</v>
      </c>
      <c r="C83" s="92" t="s">
        <v>124</v>
      </c>
      <c r="D83" s="88">
        <f>SUM(D81:D82)</f>
        <v>30580</v>
      </c>
      <c r="E83" s="89">
        <f>SUM(E81:E82)</f>
        <v>500</v>
      </c>
      <c r="F83" s="90">
        <f>SUM(F81:F82)</f>
        <v>31080</v>
      </c>
      <c r="G83" s="3"/>
    </row>
    <row r="84" spans="1:7" ht="12.75">
      <c r="A84" s="14"/>
      <c r="B84" s="94"/>
      <c r="C84" s="94"/>
      <c r="D84" s="94"/>
      <c r="E84" s="95"/>
      <c r="F84" s="83"/>
      <c r="G84" s="3"/>
    </row>
    <row r="85" spans="1:7" ht="13.5" thickBot="1">
      <c r="A85" s="103" t="s">
        <v>44</v>
      </c>
      <c r="B85" s="104">
        <f>SUM(B12,B14,B16,B21,B23,B25,B30,B36,B38,B49,B51,B58,B63,B65,B69,B79,B83)</f>
        <v>2807729</v>
      </c>
      <c r="C85" s="104">
        <f>SUM(C12,C14,C16,C21,C23,C25,C30,C36,C38,C49,C51,C58,C63,C65,C69,C79,C83)</f>
        <v>11205884</v>
      </c>
      <c r="D85" s="104">
        <f>SUM(D12,D14,D16,D21,D23,D25,D30,D36,D38,D49,D51,D58,D63,D65,D69,D79,D83)</f>
        <v>4260005</v>
      </c>
      <c r="E85" s="105">
        <f>SUM(E12,E14,E16,E21,E23,E25,E30,E36,E38,E49,E51,E58,E63,E65,E69,E79,E83)</f>
        <v>177053</v>
      </c>
      <c r="F85" s="106">
        <f>SUM(F12,F14,F16,F21,F23,F25,F30,F36,F38,F49,F51,F58,F63,F65,F69,F79,F83)</f>
        <v>18450671</v>
      </c>
      <c r="G85" s="3"/>
    </row>
    <row r="86" ht="12.75">
      <c r="F86" s="1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8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" customWidth="1"/>
    <col min="2" max="6" width="17.7109375" style="2" customWidth="1"/>
    <col min="7" max="16384" width="11.421875" style="2" customWidth="1"/>
  </cols>
  <sheetData>
    <row r="1" spans="1:6" s="62" customFormat="1" ht="18">
      <c r="A1" s="177" t="s">
        <v>125</v>
      </c>
      <c r="B1" s="177"/>
      <c r="C1" s="177"/>
      <c r="D1" s="177"/>
      <c r="E1" s="177"/>
      <c r="F1" s="177"/>
    </row>
    <row r="3" spans="1:10" ht="15">
      <c r="A3" s="179" t="s">
        <v>181</v>
      </c>
      <c r="B3" s="179"/>
      <c r="C3" s="179"/>
      <c r="D3" s="179"/>
      <c r="E3" s="179"/>
      <c r="F3" s="179"/>
      <c r="G3" s="64"/>
      <c r="H3" s="64"/>
      <c r="I3" s="64"/>
      <c r="J3" s="64"/>
    </row>
    <row r="4" spans="1:10" ht="14.25">
      <c r="A4" s="64"/>
      <c r="B4" s="64"/>
      <c r="C4" s="64"/>
      <c r="D4" s="64"/>
      <c r="E4" s="64"/>
      <c r="F4" s="64"/>
      <c r="G4" s="66"/>
      <c r="H4" s="64"/>
      <c r="I4" s="64"/>
      <c r="J4" s="64"/>
    </row>
    <row r="5" spans="1:7" ht="12.75">
      <c r="A5" s="17" t="s">
        <v>173</v>
      </c>
      <c r="B5" s="18"/>
      <c r="C5" s="18" t="s">
        <v>46</v>
      </c>
      <c r="D5" s="19"/>
      <c r="E5" s="20"/>
      <c r="F5" s="21"/>
      <c r="G5" s="3"/>
    </row>
    <row r="6" spans="1:7" ht="12.75">
      <c r="A6" s="22" t="s">
        <v>0</v>
      </c>
      <c r="B6" s="23"/>
      <c r="C6" s="24"/>
      <c r="D6" s="22"/>
      <c r="E6" s="23" t="s">
        <v>47</v>
      </c>
      <c r="F6" s="13" t="s">
        <v>45</v>
      </c>
      <c r="G6" s="3"/>
    </row>
    <row r="7" spans="1:7" ht="13.5" thickBot="1">
      <c r="A7" s="22"/>
      <c r="B7" s="23" t="s">
        <v>48</v>
      </c>
      <c r="C7" s="96" t="s">
        <v>49</v>
      </c>
      <c r="D7" s="22" t="s">
        <v>50</v>
      </c>
      <c r="E7" s="97"/>
      <c r="F7" s="98"/>
      <c r="G7" s="3"/>
    </row>
    <row r="8" spans="1:7" ht="12.75">
      <c r="A8" s="99" t="s">
        <v>1</v>
      </c>
      <c r="B8" s="120">
        <v>0.44</v>
      </c>
      <c r="C8" s="120">
        <v>8.74</v>
      </c>
      <c r="D8" s="120">
        <v>69.18</v>
      </c>
      <c r="E8" s="121">
        <v>6.14</v>
      </c>
      <c r="F8" s="122">
        <f>SUM(B8:E8)</f>
        <v>84.50000000000001</v>
      </c>
      <c r="G8" s="3"/>
    </row>
    <row r="9" spans="1:7" ht="12.75">
      <c r="A9" s="14" t="s">
        <v>2</v>
      </c>
      <c r="B9" s="108" t="s">
        <v>124</v>
      </c>
      <c r="C9" s="109">
        <v>20.81</v>
      </c>
      <c r="D9" s="109">
        <v>147.6</v>
      </c>
      <c r="E9" s="110" t="s">
        <v>124</v>
      </c>
      <c r="F9" s="107">
        <f>SUM(B9:E9)</f>
        <v>168.41</v>
      </c>
      <c r="G9" s="3"/>
    </row>
    <row r="10" spans="1:7" ht="12.75">
      <c r="A10" s="14" t="s">
        <v>3</v>
      </c>
      <c r="B10" s="108" t="s">
        <v>124</v>
      </c>
      <c r="C10" s="110" t="s">
        <v>124</v>
      </c>
      <c r="D10" s="109">
        <v>109</v>
      </c>
      <c r="E10" s="111">
        <v>0.8</v>
      </c>
      <c r="F10" s="107">
        <f>SUM(B10:E10)</f>
        <v>109.8</v>
      </c>
      <c r="G10" s="3"/>
    </row>
    <row r="11" spans="1:7" ht="12.75">
      <c r="A11" s="14" t="s">
        <v>4</v>
      </c>
      <c r="B11" s="108" t="s">
        <v>124</v>
      </c>
      <c r="C11" s="109">
        <v>2.4</v>
      </c>
      <c r="D11" s="109">
        <v>63.6</v>
      </c>
      <c r="E11" s="111">
        <v>4.6</v>
      </c>
      <c r="F11" s="107">
        <f>SUM(B11:E11)</f>
        <v>70.6</v>
      </c>
      <c r="G11" s="3"/>
    </row>
    <row r="12" spans="1:7" ht="12.75">
      <c r="A12" s="82" t="str">
        <f>UPPER(" Galicia")</f>
        <v> GALICIA</v>
      </c>
      <c r="B12" s="112">
        <f>SUM(B8:B11)</f>
        <v>0.44</v>
      </c>
      <c r="C12" s="112">
        <f>SUM(C8:C11)</f>
        <v>31.949999999999996</v>
      </c>
      <c r="D12" s="112">
        <f>SUM(D8:D11)</f>
        <v>389.38</v>
      </c>
      <c r="E12" s="113">
        <f>SUM(E8:E11)</f>
        <v>11.54</v>
      </c>
      <c r="F12" s="114">
        <f>SUM(F8:F11)</f>
        <v>433.31000000000006</v>
      </c>
      <c r="G12" s="3"/>
    </row>
    <row r="13" spans="1:7" ht="12.75">
      <c r="A13" s="14"/>
      <c r="B13" s="115"/>
      <c r="C13" s="115"/>
      <c r="D13" s="115"/>
      <c r="E13" s="116"/>
      <c r="F13" s="107"/>
      <c r="G13" s="3"/>
    </row>
    <row r="14" spans="1:7" ht="12.75">
      <c r="A14" s="82" t="str">
        <f>UPPER(" P. de Asturias")</f>
        <v> P. DE ASTURIAS</v>
      </c>
      <c r="B14" s="117" t="s">
        <v>124</v>
      </c>
      <c r="C14" s="118" t="s">
        <v>124</v>
      </c>
      <c r="D14" s="112">
        <v>159.052</v>
      </c>
      <c r="E14" s="118" t="s">
        <v>124</v>
      </c>
      <c r="F14" s="114">
        <f>SUM(B14:E14)</f>
        <v>159.052</v>
      </c>
      <c r="G14" s="3"/>
    </row>
    <row r="15" spans="1:7" ht="12.75">
      <c r="A15" s="14"/>
      <c r="B15" s="115"/>
      <c r="C15" s="115"/>
      <c r="D15" s="115"/>
      <c r="E15" s="116"/>
      <c r="F15" s="107"/>
      <c r="G15" s="3"/>
    </row>
    <row r="16" spans="1:7" ht="12.75">
      <c r="A16" s="82" t="str">
        <f>UPPER(" Cantabria")</f>
        <v> CANTABRIA</v>
      </c>
      <c r="B16" s="117" t="s">
        <v>124</v>
      </c>
      <c r="C16" s="118" t="s">
        <v>124</v>
      </c>
      <c r="D16" s="112">
        <v>100.5</v>
      </c>
      <c r="E16" s="113">
        <v>0.156</v>
      </c>
      <c r="F16" s="114">
        <f>SUM(B16:E16)</f>
        <v>100.656</v>
      </c>
      <c r="G16" s="3"/>
    </row>
    <row r="17" spans="1:7" ht="12.75">
      <c r="A17" s="14"/>
      <c r="B17" s="115"/>
      <c r="C17" s="115"/>
      <c r="D17" s="115"/>
      <c r="E17" s="116"/>
      <c r="F17" s="107"/>
      <c r="G17" s="3"/>
    </row>
    <row r="18" spans="1:7" ht="12.75">
      <c r="A18" s="14" t="s">
        <v>5</v>
      </c>
      <c r="B18" s="108" t="s">
        <v>124</v>
      </c>
      <c r="C18" s="109">
        <v>40.546</v>
      </c>
      <c r="D18" s="109">
        <v>138.984</v>
      </c>
      <c r="E18" s="110" t="s">
        <v>124</v>
      </c>
      <c r="F18" s="107">
        <f>SUM(B18:E18)</f>
        <v>179.53</v>
      </c>
      <c r="G18" s="3"/>
    </row>
    <row r="19" spans="1:7" ht="12.75">
      <c r="A19" s="14" t="s">
        <v>6</v>
      </c>
      <c r="B19" s="108" t="s">
        <v>124</v>
      </c>
      <c r="C19" s="110" t="s">
        <v>124</v>
      </c>
      <c r="D19" s="109">
        <v>328.5</v>
      </c>
      <c r="E19" s="110" t="s">
        <v>124</v>
      </c>
      <c r="F19" s="107">
        <f>SUM(B19:E19)</f>
        <v>328.5</v>
      </c>
      <c r="G19" s="3"/>
    </row>
    <row r="20" spans="1:7" ht="12.75">
      <c r="A20" s="14" t="s">
        <v>7</v>
      </c>
      <c r="B20" s="108" t="s">
        <v>124</v>
      </c>
      <c r="C20" s="110" t="s">
        <v>124</v>
      </c>
      <c r="D20" s="109">
        <v>130.06</v>
      </c>
      <c r="E20" s="110" t="s">
        <v>124</v>
      </c>
      <c r="F20" s="107">
        <f>SUM(B20:E20)</f>
        <v>130.06</v>
      </c>
      <c r="G20" s="3"/>
    </row>
    <row r="21" spans="1:7" ht="12.75">
      <c r="A21" s="82" t="str">
        <f>UPPER(" País Vasco")</f>
        <v> PAÍS VASCO</v>
      </c>
      <c r="B21" s="117" t="s">
        <v>124</v>
      </c>
      <c r="C21" s="112">
        <f>SUM(C18:C20)</f>
        <v>40.546</v>
      </c>
      <c r="D21" s="112">
        <f>SUM(D18:D20)</f>
        <v>597.5440000000001</v>
      </c>
      <c r="E21" s="118" t="s">
        <v>124</v>
      </c>
      <c r="F21" s="114">
        <f>SUM(F18:F20)</f>
        <v>638.0899999999999</v>
      </c>
      <c r="G21" s="3"/>
    </row>
    <row r="22" spans="1:7" ht="12.75">
      <c r="A22" s="14"/>
      <c r="B22" s="115"/>
      <c r="C22" s="115"/>
      <c r="D22" s="115"/>
      <c r="E22" s="116"/>
      <c r="F22" s="107"/>
      <c r="G22" s="3"/>
    </row>
    <row r="23" spans="1:7" ht="12.75">
      <c r="A23" s="82" t="str">
        <f>UPPER(" Navarra")</f>
        <v> NAVARRA</v>
      </c>
      <c r="B23" s="117" t="s">
        <v>124</v>
      </c>
      <c r="C23" s="112">
        <v>392.97</v>
      </c>
      <c r="D23" s="112">
        <v>696.58</v>
      </c>
      <c r="E23" s="118" t="s">
        <v>124</v>
      </c>
      <c r="F23" s="114">
        <f>SUM(B23:E23)</f>
        <v>1089.5500000000002</v>
      </c>
      <c r="G23" s="3"/>
    </row>
    <row r="24" spans="1:7" ht="12.75">
      <c r="A24" s="14"/>
      <c r="B24" s="115"/>
      <c r="C24" s="115"/>
      <c r="D24" s="115"/>
      <c r="E24" s="116"/>
      <c r="F24" s="107"/>
      <c r="G24" s="3"/>
    </row>
    <row r="25" spans="1:7" ht="12.75">
      <c r="A25" s="82" t="str">
        <f>UPPER(" La Rioja")</f>
        <v> LA RIOJA</v>
      </c>
      <c r="B25" s="112">
        <v>1.2</v>
      </c>
      <c r="C25" s="112">
        <v>323.7</v>
      </c>
      <c r="D25" s="112">
        <v>28.1</v>
      </c>
      <c r="E25" s="113">
        <v>14.8</v>
      </c>
      <c r="F25" s="114">
        <f>SUM(B25:E25)</f>
        <v>367.8</v>
      </c>
      <c r="G25" s="3"/>
    </row>
    <row r="26" spans="1:7" ht="12.75">
      <c r="A26" s="14"/>
      <c r="B26" s="109"/>
      <c r="C26" s="115"/>
      <c r="D26" s="115"/>
      <c r="E26" s="116"/>
      <c r="F26" s="107"/>
      <c r="G26" s="3"/>
    </row>
    <row r="27" spans="1:7" ht="12.75">
      <c r="A27" s="14" t="s">
        <v>8</v>
      </c>
      <c r="B27" s="117" t="s">
        <v>124</v>
      </c>
      <c r="C27" s="109">
        <v>825.14</v>
      </c>
      <c r="D27" s="117" t="s">
        <v>124</v>
      </c>
      <c r="E27" s="111">
        <v>5.01</v>
      </c>
      <c r="F27" s="107">
        <f>SUM(B27:E27)</f>
        <v>830.15</v>
      </c>
      <c r="G27" s="3"/>
    </row>
    <row r="28" spans="1:7" ht="12.75">
      <c r="A28" s="14" t="s">
        <v>9</v>
      </c>
      <c r="B28" s="109">
        <v>55.2</v>
      </c>
      <c r="C28" s="109">
        <v>1062.1</v>
      </c>
      <c r="D28" s="109">
        <v>28.4</v>
      </c>
      <c r="E28" s="111">
        <v>16.7</v>
      </c>
      <c r="F28" s="107">
        <f>SUM(B28:E28)</f>
        <v>1162.4</v>
      </c>
      <c r="G28" s="3"/>
    </row>
    <row r="29" spans="1:7" ht="12.75">
      <c r="A29" s="14" t="s">
        <v>10</v>
      </c>
      <c r="B29" s="117" t="s">
        <v>124</v>
      </c>
      <c r="C29" s="109">
        <v>1229.487</v>
      </c>
      <c r="D29" s="117" t="s">
        <v>124</v>
      </c>
      <c r="E29" s="111">
        <v>26.56</v>
      </c>
      <c r="F29" s="107">
        <f>SUM(B29:E29)</f>
        <v>1256.047</v>
      </c>
      <c r="G29" s="3"/>
    </row>
    <row r="30" spans="1:7" ht="12.75">
      <c r="A30" s="82" t="str">
        <f>UPPER(" Aragón")</f>
        <v> ARAGÓN</v>
      </c>
      <c r="B30" s="112">
        <f>SUM(B27:B29)</f>
        <v>55.2</v>
      </c>
      <c r="C30" s="112">
        <f>SUM(C27:C29)</f>
        <v>3116.727</v>
      </c>
      <c r="D30" s="112">
        <f>SUM(D27:D29)</f>
        <v>28.4</v>
      </c>
      <c r="E30" s="113">
        <f>SUM(E27:E29)</f>
        <v>48.269999999999996</v>
      </c>
      <c r="F30" s="114">
        <f>SUM(F27:F29)</f>
        <v>3248.597</v>
      </c>
      <c r="G30" s="3"/>
    </row>
    <row r="31" spans="1:7" ht="12.75">
      <c r="A31" s="14"/>
      <c r="B31" s="115"/>
      <c r="C31" s="115"/>
      <c r="D31" s="115"/>
      <c r="E31" s="116"/>
      <c r="F31" s="107"/>
      <c r="G31" s="3"/>
    </row>
    <row r="32" spans="1:7" ht="12.75">
      <c r="A32" s="14" t="s">
        <v>11</v>
      </c>
      <c r="B32" s="108" t="s">
        <v>124</v>
      </c>
      <c r="C32" s="109">
        <v>489.8</v>
      </c>
      <c r="D32" s="109">
        <v>26.2</v>
      </c>
      <c r="E32" s="111">
        <v>7.86</v>
      </c>
      <c r="F32" s="107">
        <f>SUM(B32:E32)</f>
        <v>523.86</v>
      </c>
      <c r="G32" s="3"/>
    </row>
    <row r="33" spans="1:7" ht="12.75">
      <c r="A33" s="14" t="s">
        <v>12</v>
      </c>
      <c r="B33" s="108" t="s">
        <v>124</v>
      </c>
      <c r="C33" s="109">
        <v>232</v>
      </c>
      <c r="D33" s="110" t="s">
        <v>124</v>
      </c>
      <c r="E33" s="110" t="s">
        <v>124</v>
      </c>
      <c r="F33" s="107">
        <f>SUM(B33:E33)</f>
        <v>232</v>
      </c>
      <c r="G33" s="3"/>
    </row>
    <row r="34" spans="1:7" ht="12.75">
      <c r="A34" s="14" t="s">
        <v>13</v>
      </c>
      <c r="B34" s="108" t="s">
        <v>124</v>
      </c>
      <c r="C34" s="109">
        <v>391.5</v>
      </c>
      <c r="D34" s="110" t="s">
        <v>124</v>
      </c>
      <c r="E34" s="111">
        <v>7.1</v>
      </c>
      <c r="F34" s="107">
        <f>SUM(B34:E34)</f>
        <v>398.6</v>
      </c>
      <c r="G34" s="3"/>
    </row>
    <row r="35" spans="1:7" ht="12.75">
      <c r="A35" s="14" t="s">
        <v>14</v>
      </c>
      <c r="B35" s="108" t="s">
        <v>124</v>
      </c>
      <c r="C35" s="109">
        <v>74.6</v>
      </c>
      <c r="D35" s="109">
        <v>30.5</v>
      </c>
      <c r="E35" s="111">
        <v>0.12</v>
      </c>
      <c r="F35" s="107">
        <f>SUM(B35:E35)</f>
        <v>105.22</v>
      </c>
      <c r="G35" s="3"/>
    </row>
    <row r="36" spans="1:7" ht="12.75">
      <c r="A36" s="82" t="str">
        <f>UPPER(" Cataluña")</f>
        <v> CATALUÑA</v>
      </c>
      <c r="B36" s="117" t="s">
        <v>124</v>
      </c>
      <c r="C36" s="112">
        <f>SUM(C32:C35)</f>
        <v>1187.8999999999999</v>
      </c>
      <c r="D36" s="112">
        <f>SUM(D32:D35)</f>
        <v>56.7</v>
      </c>
      <c r="E36" s="113">
        <f>SUM(E32:E35)</f>
        <v>15.08</v>
      </c>
      <c r="F36" s="114">
        <f>SUM(F32:F35)</f>
        <v>1259.68</v>
      </c>
      <c r="G36" s="3"/>
    </row>
    <row r="37" spans="1:7" ht="12.75">
      <c r="A37" s="14"/>
      <c r="B37" s="115"/>
      <c r="C37" s="115"/>
      <c r="D37" s="115"/>
      <c r="E37" s="116"/>
      <c r="F37" s="107"/>
      <c r="G37" s="3"/>
    </row>
    <row r="38" spans="1:7" ht="12.75">
      <c r="A38" s="82" t="str">
        <f>UPPER(" Baleares")</f>
        <v> BALEARES</v>
      </c>
      <c r="B38" s="117" t="s">
        <v>124</v>
      </c>
      <c r="C38" s="112">
        <v>573</v>
      </c>
      <c r="D38" s="118" t="s">
        <v>124</v>
      </c>
      <c r="E38" s="118" t="s">
        <v>124</v>
      </c>
      <c r="F38" s="114">
        <f>SUM(B38:E38)</f>
        <v>573</v>
      </c>
      <c r="G38" s="3"/>
    </row>
    <row r="39" spans="1:7" ht="12.75">
      <c r="A39" s="14"/>
      <c r="B39" s="115"/>
      <c r="C39" s="115"/>
      <c r="D39" s="115"/>
      <c r="E39" s="116"/>
      <c r="F39" s="107"/>
      <c r="G39" s="3"/>
    </row>
    <row r="40" spans="1:7" ht="12.75">
      <c r="A40" s="14" t="s">
        <v>15</v>
      </c>
      <c r="B40" s="109">
        <v>41.32</v>
      </c>
      <c r="C40" s="109">
        <v>391.97</v>
      </c>
      <c r="D40" s="109">
        <v>44.695</v>
      </c>
      <c r="E40" s="111">
        <v>10</v>
      </c>
      <c r="F40" s="107">
        <f aca="true" t="shared" si="0" ref="F40:F48">SUM(B40:E40)</f>
        <v>487.985</v>
      </c>
      <c r="G40" s="3"/>
    </row>
    <row r="41" spans="1:7" ht="12.75">
      <c r="A41" s="14" t="s">
        <v>16</v>
      </c>
      <c r="B41" s="108" t="s">
        <v>124</v>
      </c>
      <c r="C41" s="109">
        <v>103.645</v>
      </c>
      <c r="D41" s="109">
        <v>481.54</v>
      </c>
      <c r="E41" s="111">
        <v>0.22</v>
      </c>
      <c r="F41" s="107">
        <f t="shared" si="0"/>
        <v>585.4050000000001</v>
      </c>
      <c r="G41" s="3"/>
    </row>
    <row r="42" spans="1:7" ht="12.75">
      <c r="A42" s="14" t="s">
        <v>17</v>
      </c>
      <c r="B42" s="109">
        <v>420.9</v>
      </c>
      <c r="C42" s="109">
        <v>14</v>
      </c>
      <c r="D42" s="109">
        <v>829.2</v>
      </c>
      <c r="E42" s="111">
        <v>3.6</v>
      </c>
      <c r="F42" s="107">
        <f t="shared" si="0"/>
        <v>1267.6999999999998</v>
      </c>
      <c r="G42" s="3"/>
    </row>
    <row r="43" spans="1:7" ht="12.75">
      <c r="A43" s="14" t="s">
        <v>18</v>
      </c>
      <c r="B43" s="108">
        <v>1.46</v>
      </c>
      <c r="C43" s="117" t="s">
        <v>124</v>
      </c>
      <c r="D43" s="109">
        <v>613.76</v>
      </c>
      <c r="E43" s="111">
        <v>1.24</v>
      </c>
      <c r="F43" s="107">
        <f t="shared" si="0"/>
        <v>616.46</v>
      </c>
      <c r="G43" s="3"/>
    </row>
    <row r="44" spans="1:7" ht="12.75">
      <c r="A44" s="14" t="s">
        <v>19</v>
      </c>
      <c r="B44" s="108" t="s">
        <v>124</v>
      </c>
      <c r="C44" s="109">
        <v>706.77</v>
      </c>
      <c r="D44" s="109">
        <v>281.4</v>
      </c>
      <c r="E44" s="111">
        <v>2.85</v>
      </c>
      <c r="F44" s="107">
        <f t="shared" si="0"/>
        <v>991.02</v>
      </c>
      <c r="G44" s="3"/>
    </row>
    <row r="45" spans="1:7" ht="12.75">
      <c r="A45" s="14" t="s">
        <v>20</v>
      </c>
      <c r="B45" s="109">
        <v>196.8</v>
      </c>
      <c r="C45" s="109">
        <v>332.54</v>
      </c>
      <c r="D45" s="109">
        <v>210.02</v>
      </c>
      <c r="E45" s="111">
        <v>18.67</v>
      </c>
      <c r="F45" s="107">
        <f t="shared" si="0"/>
        <v>758.03</v>
      </c>
      <c r="G45" s="3"/>
    </row>
    <row r="46" spans="1:7" ht="12.75">
      <c r="A46" s="14" t="s">
        <v>21</v>
      </c>
      <c r="B46" s="109">
        <v>107.506</v>
      </c>
      <c r="C46" s="109">
        <v>552.4</v>
      </c>
      <c r="D46" s="109">
        <v>14.4</v>
      </c>
      <c r="E46" s="111">
        <v>16.7</v>
      </c>
      <c r="F46" s="107">
        <f t="shared" si="0"/>
        <v>691.006</v>
      </c>
      <c r="G46" s="3"/>
    </row>
    <row r="47" spans="1:7" ht="12.75">
      <c r="A47" s="14" t="s">
        <v>22</v>
      </c>
      <c r="B47" s="108" t="s">
        <v>124</v>
      </c>
      <c r="C47" s="109">
        <v>284.047</v>
      </c>
      <c r="D47" s="109">
        <v>423.845</v>
      </c>
      <c r="E47" s="111">
        <v>7.545</v>
      </c>
      <c r="F47" s="107">
        <f t="shared" si="0"/>
        <v>715.437</v>
      </c>
      <c r="G47" s="3"/>
    </row>
    <row r="48" spans="1:7" ht="12.75">
      <c r="A48" s="14" t="s">
        <v>23</v>
      </c>
      <c r="B48" s="108" t="s">
        <v>124</v>
      </c>
      <c r="C48" s="109">
        <v>451</v>
      </c>
      <c r="D48" s="109">
        <v>646</v>
      </c>
      <c r="E48" s="111">
        <v>26.58</v>
      </c>
      <c r="F48" s="107">
        <f t="shared" si="0"/>
        <v>1123.58</v>
      </c>
      <c r="G48" s="3"/>
    </row>
    <row r="49" spans="1:7" ht="12.75">
      <c r="A49" s="82" t="str">
        <f>UPPER(" Castilla y León")</f>
        <v> CASTILLA Y LEÓN</v>
      </c>
      <c r="B49" s="112">
        <f>SUM(B40:B48)</f>
        <v>767.986</v>
      </c>
      <c r="C49" s="112">
        <f>SUM(C40:C48)</f>
        <v>2836.372</v>
      </c>
      <c r="D49" s="112">
        <f>SUM(D40:D48)</f>
        <v>3544.8599999999997</v>
      </c>
      <c r="E49" s="113">
        <f>SUM(E40:E48)</f>
        <v>87.405</v>
      </c>
      <c r="F49" s="114">
        <f>SUM(F40:F48)</f>
        <v>7236.6230000000005</v>
      </c>
      <c r="G49" s="3"/>
    </row>
    <row r="50" spans="1:7" ht="12.75">
      <c r="A50" s="14"/>
      <c r="B50" s="115"/>
      <c r="C50" s="115"/>
      <c r="D50" s="115"/>
      <c r="E50" s="116"/>
      <c r="F50" s="107"/>
      <c r="G50" s="3"/>
    </row>
    <row r="51" spans="1:7" ht="12.75">
      <c r="A51" s="82" t="str">
        <f>UPPER(" Madrid")</f>
        <v> MADRID</v>
      </c>
      <c r="B51" s="112">
        <v>0.343</v>
      </c>
      <c r="C51" s="112">
        <v>311.551</v>
      </c>
      <c r="D51" s="112">
        <v>65.945</v>
      </c>
      <c r="E51" s="118" t="s">
        <v>124</v>
      </c>
      <c r="F51" s="114">
        <f>SUM(B51:E51)</f>
        <v>377.839</v>
      </c>
      <c r="G51" s="3"/>
    </row>
    <row r="52" spans="1:7" ht="12.75">
      <c r="A52" s="14"/>
      <c r="B52" s="115"/>
      <c r="C52" s="115"/>
      <c r="D52" s="115"/>
      <c r="E52" s="116"/>
      <c r="F52" s="107"/>
      <c r="G52" s="3"/>
    </row>
    <row r="53" spans="1:7" ht="12.75">
      <c r="A53" s="14" t="s">
        <v>24</v>
      </c>
      <c r="B53" s="108" t="s">
        <v>124</v>
      </c>
      <c r="C53" s="109">
        <v>1140</v>
      </c>
      <c r="D53" s="110" t="s">
        <v>124</v>
      </c>
      <c r="E53" s="111">
        <v>22.9</v>
      </c>
      <c r="F53" s="107">
        <f>SUM(B53:E53)</f>
        <v>1162.9</v>
      </c>
      <c r="G53" s="3"/>
    </row>
    <row r="54" spans="1:7" ht="12.75">
      <c r="A54" s="14" t="s">
        <v>25</v>
      </c>
      <c r="B54" s="109">
        <v>423.353</v>
      </c>
      <c r="C54" s="109">
        <v>1237.851</v>
      </c>
      <c r="D54" s="110" t="s">
        <v>124</v>
      </c>
      <c r="E54" s="111">
        <v>10.974</v>
      </c>
      <c r="F54" s="107">
        <f>SUM(B54:E54)</f>
        <v>1672.178</v>
      </c>
      <c r="G54" s="3"/>
    </row>
    <row r="55" spans="1:7" ht="12.75">
      <c r="A55" s="14" t="s">
        <v>26</v>
      </c>
      <c r="B55" s="109">
        <v>80</v>
      </c>
      <c r="C55" s="109">
        <v>486.05</v>
      </c>
      <c r="D55" s="110">
        <v>55.4</v>
      </c>
      <c r="E55" s="111">
        <v>18.03</v>
      </c>
      <c r="F55" s="107">
        <f>SUM(B55:E55)</f>
        <v>639.4799999999999</v>
      </c>
      <c r="G55" s="3"/>
    </row>
    <row r="56" spans="1:7" ht="12.75">
      <c r="A56" s="14" t="s">
        <v>27</v>
      </c>
      <c r="B56" s="108" t="s">
        <v>124</v>
      </c>
      <c r="C56" s="109">
        <v>406.321</v>
      </c>
      <c r="D56" s="117" t="s">
        <v>124</v>
      </c>
      <c r="E56" s="111">
        <v>5.52</v>
      </c>
      <c r="F56" s="107">
        <f>SUM(B56:E56)</f>
        <v>411.841</v>
      </c>
      <c r="G56" s="3"/>
    </row>
    <row r="57" spans="1:7" ht="12.75">
      <c r="A57" s="14" t="s">
        <v>28</v>
      </c>
      <c r="B57" s="109">
        <v>29.3</v>
      </c>
      <c r="C57" s="109">
        <v>674.3</v>
      </c>
      <c r="D57" s="109">
        <v>6.9</v>
      </c>
      <c r="E57" s="111">
        <v>1.024</v>
      </c>
      <c r="F57" s="107">
        <f>SUM(B57:E57)</f>
        <v>711.5239999999999</v>
      </c>
      <c r="G57" s="3"/>
    </row>
    <row r="58" spans="1:7" ht="12.75">
      <c r="A58" s="82" t="str">
        <f>UPPER(" Castilla-La Mancha")</f>
        <v> CASTILLA-LA MANCHA</v>
      </c>
      <c r="B58" s="112">
        <f>SUM(B53:B57)</f>
        <v>532.653</v>
      </c>
      <c r="C58" s="112">
        <f>SUM(C53:C57)</f>
        <v>3944.522</v>
      </c>
      <c r="D58" s="112">
        <f>SUM(D53:D57)</f>
        <v>62.3</v>
      </c>
      <c r="E58" s="113">
        <f>SUM(E53:E57)</f>
        <v>58.44799999999999</v>
      </c>
      <c r="F58" s="114">
        <f>SUM(F53:F57)</f>
        <v>4597.923000000001</v>
      </c>
      <c r="G58" s="3"/>
    </row>
    <row r="59" spans="1:7" ht="12.75">
      <c r="A59" s="14"/>
      <c r="B59" s="115"/>
      <c r="C59" s="115"/>
      <c r="D59" s="115"/>
      <c r="E59" s="116"/>
      <c r="F59" s="107"/>
      <c r="G59" s="3"/>
    </row>
    <row r="60" spans="1:7" ht="12.75">
      <c r="A60" s="14" t="s">
        <v>29</v>
      </c>
      <c r="B60" s="108" t="s">
        <v>124</v>
      </c>
      <c r="C60" s="109">
        <v>107.723</v>
      </c>
      <c r="D60" s="110" t="s">
        <v>124</v>
      </c>
      <c r="E60" s="110" t="s">
        <v>124</v>
      </c>
      <c r="F60" s="107">
        <f>SUM(B60:E60)</f>
        <v>107.723</v>
      </c>
      <c r="G60" s="3"/>
    </row>
    <row r="61" spans="1:7" ht="12.75">
      <c r="A61" s="14" t="s">
        <v>30</v>
      </c>
      <c r="B61" s="108" t="s">
        <v>124</v>
      </c>
      <c r="C61" s="109">
        <v>194.3</v>
      </c>
      <c r="D61" s="110" t="s">
        <v>124</v>
      </c>
      <c r="E61" s="111">
        <v>2.37</v>
      </c>
      <c r="F61" s="107">
        <f>SUM(B61:E61)</f>
        <v>196.67000000000002</v>
      </c>
      <c r="G61" s="3"/>
    </row>
    <row r="62" spans="1:7" ht="12.75">
      <c r="A62" s="14" t="s">
        <v>31</v>
      </c>
      <c r="B62" s="109">
        <v>10.4</v>
      </c>
      <c r="C62" s="109">
        <v>133.437</v>
      </c>
      <c r="D62" s="109">
        <v>56.288</v>
      </c>
      <c r="E62" s="111">
        <v>2.1</v>
      </c>
      <c r="F62" s="107">
        <f>SUM(B62:E62)</f>
        <v>202.225</v>
      </c>
      <c r="G62" s="3"/>
    </row>
    <row r="63" spans="1:7" ht="12.75">
      <c r="A63" s="82" t="str">
        <f>UPPER(" C. Valenciana")</f>
        <v> C. VALENCIANA</v>
      </c>
      <c r="B63" s="112">
        <f>SUM(B60:B62)</f>
        <v>10.4</v>
      </c>
      <c r="C63" s="112">
        <f>SUM(C60:C62)</f>
        <v>435.46000000000004</v>
      </c>
      <c r="D63" s="112">
        <f>SUM(D60:D62)</f>
        <v>56.288</v>
      </c>
      <c r="E63" s="113">
        <f>SUM(E60:E62)</f>
        <v>4.470000000000001</v>
      </c>
      <c r="F63" s="114">
        <f>SUM(F60:F62)</f>
        <v>506.61800000000005</v>
      </c>
      <c r="G63" s="3"/>
    </row>
    <row r="64" spans="1:7" ht="12.75">
      <c r="A64" s="14"/>
      <c r="B64" s="115"/>
      <c r="C64" s="115"/>
      <c r="D64" s="115"/>
      <c r="E64" s="116"/>
      <c r="F64" s="107"/>
      <c r="G64" s="3"/>
    </row>
    <row r="65" spans="1:7" ht="12.75">
      <c r="A65" s="82" t="str">
        <f>UPPER(" R. de Murcia")</f>
        <v> R. DE MURCIA</v>
      </c>
      <c r="B65" s="117" t="s">
        <v>124</v>
      </c>
      <c r="C65" s="112">
        <v>396.6</v>
      </c>
      <c r="D65" s="112">
        <v>82.383</v>
      </c>
      <c r="E65" s="113">
        <v>0.153</v>
      </c>
      <c r="F65" s="114">
        <f>SUM(B65:E65)</f>
        <v>479.136</v>
      </c>
      <c r="G65" s="3"/>
    </row>
    <row r="66" spans="1:7" ht="12.75">
      <c r="A66" s="14"/>
      <c r="B66" s="115"/>
      <c r="C66" s="115"/>
      <c r="D66" s="115"/>
      <c r="E66" s="116"/>
      <c r="F66" s="107"/>
      <c r="G66" s="3"/>
    </row>
    <row r="67" spans="1:7" ht="12.75">
      <c r="A67" s="14" t="s">
        <v>32</v>
      </c>
      <c r="B67" s="109">
        <v>3640.2</v>
      </c>
      <c r="C67" s="109">
        <v>342.4</v>
      </c>
      <c r="D67" s="109">
        <v>113.4</v>
      </c>
      <c r="E67" s="111">
        <v>3.93</v>
      </c>
      <c r="F67" s="107">
        <f>SUM(B67:E67)</f>
        <v>4099.93</v>
      </c>
      <c r="G67" s="3"/>
    </row>
    <row r="68" spans="1:7" ht="12.75">
      <c r="A68" s="14" t="s">
        <v>33</v>
      </c>
      <c r="B68" s="109">
        <v>716.8</v>
      </c>
      <c r="C68" s="109">
        <v>1609.4</v>
      </c>
      <c r="D68" s="109">
        <v>27.7</v>
      </c>
      <c r="E68" s="111">
        <v>15</v>
      </c>
      <c r="F68" s="107">
        <f>SUM(B68:E68)</f>
        <v>2368.8999999999996</v>
      </c>
      <c r="G68" s="3"/>
    </row>
    <row r="69" spans="1:7" ht="12.75">
      <c r="A69" s="82" t="str">
        <f>UPPER(" Extremadura")</f>
        <v> EXTREMADURA</v>
      </c>
      <c r="B69" s="112">
        <f>SUM(B67:B68)</f>
        <v>4357</v>
      </c>
      <c r="C69" s="112">
        <f>SUM(C67:C68)</f>
        <v>1951.8000000000002</v>
      </c>
      <c r="D69" s="112">
        <f>SUM(D67:D68)</f>
        <v>141.1</v>
      </c>
      <c r="E69" s="113">
        <f>SUM(E67:E68)</f>
        <v>18.93</v>
      </c>
      <c r="F69" s="119">
        <f>SUM(F67:F68)</f>
        <v>6468.83</v>
      </c>
      <c r="G69" s="3"/>
    </row>
    <row r="70" spans="1:7" ht="12.75">
      <c r="A70" s="14"/>
      <c r="B70" s="115"/>
      <c r="C70" s="115"/>
      <c r="D70" s="115"/>
      <c r="E70" s="116"/>
      <c r="F70" s="107"/>
      <c r="G70" s="3"/>
    </row>
    <row r="71" spans="1:7" ht="12.75">
      <c r="A71" s="14" t="s">
        <v>34</v>
      </c>
      <c r="B71" s="109">
        <v>28.635</v>
      </c>
      <c r="C71" s="109">
        <v>163.794</v>
      </c>
      <c r="D71" s="109">
        <v>30.065</v>
      </c>
      <c r="E71" s="111">
        <v>2.388</v>
      </c>
      <c r="F71" s="107">
        <f aca="true" t="shared" si="1" ref="F71:F78">SUM(B71:E71)</f>
        <v>224.882</v>
      </c>
      <c r="G71" s="3"/>
    </row>
    <row r="72" spans="1:7" ht="12.75">
      <c r="A72" s="14" t="s">
        <v>35</v>
      </c>
      <c r="B72" s="109">
        <v>3.8</v>
      </c>
      <c r="C72" s="109">
        <v>18.7</v>
      </c>
      <c r="D72" s="109">
        <v>0.32</v>
      </c>
      <c r="E72" s="110" t="s">
        <v>124</v>
      </c>
      <c r="F72" s="107">
        <f t="shared" si="1"/>
        <v>22.82</v>
      </c>
      <c r="G72" s="3"/>
    </row>
    <row r="73" spans="1:7" ht="12.75">
      <c r="A73" s="14" t="s">
        <v>36</v>
      </c>
      <c r="B73" s="109">
        <v>120</v>
      </c>
      <c r="C73" s="109">
        <v>675</v>
      </c>
      <c r="D73" s="109">
        <v>133</v>
      </c>
      <c r="E73" s="110" t="s">
        <v>124</v>
      </c>
      <c r="F73" s="107">
        <f t="shared" si="1"/>
        <v>928</v>
      </c>
      <c r="G73" s="3"/>
    </row>
    <row r="74" spans="1:7" ht="12.75">
      <c r="A74" s="14" t="s">
        <v>37</v>
      </c>
      <c r="B74" s="108" t="s">
        <v>124</v>
      </c>
      <c r="C74" s="109">
        <v>297.456</v>
      </c>
      <c r="D74" s="109">
        <v>198.306</v>
      </c>
      <c r="E74" s="110" t="s">
        <v>124</v>
      </c>
      <c r="F74" s="107">
        <f t="shared" si="1"/>
        <v>495.76200000000006</v>
      </c>
      <c r="G74" s="3"/>
    </row>
    <row r="75" spans="1:7" ht="12.75">
      <c r="A75" s="14" t="s">
        <v>38</v>
      </c>
      <c r="B75" s="109">
        <v>25.5</v>
      </c>
      <c r="C75" s="109">
        <v>341.6</v>
      </c>
      <c r="D75" s="109">
        <v>24.5</v>
      </c>
      <c r="E75" s="111">
        <v>3.6</v>
      </c>
      <c r="F75" s="107">
        <f t="shared" si="1"/>
        <v>395.20000000000005</v>
      </c>
      <c r="G75" s="3"/>
    </row>
    <row r="76" spans="1:7" ht="12.75">
      <c r="A76" s="14" t="s">
        <v>39</v>
      </c>
      <c r="B76" s="109">
        <v>14.2</v>
      </c>
      <c r="C76" s="109">
        <v>397</v>
      </c>
      <c r="D76" s="109">
        <v>82.9</v>
      </c>
      <c r="E76" s="110" t="s">
        <v>124</v>
      </c>
      <c r="F76" s="107">
        <f t="shared" si="1"/>
        <v>494.1</v>
      </c>
      <c r="G76" s="3"/>
    </row>
    <row r="77" spans="1:7" ht="12.75">
      <c r="A77" s="14" t="s">
        <v>40</v>
      </c>
      <c r="B77" s="109">
        <v>17</v>
      </c>
      <c r="C77" s="109">
        <v>236.1</v>
      </c>
      <c r="D77" s="109">
        <v>18</v>
      </c>
      <c r="E77" s="111">
        <v>1.9</v>
      </c>
      <c r="F77" s="107">
        <f t="shared" si="1"/>
        <v>273</v>
      </c>
      <c r="G77" s="3"/>
    </row>
    <row r="78" spans="1:7" ht="12.75">
      <c r="A78" s="14" t="s">
        <v>41</v>
      </c>
      <c r="B78" s="109">
        <v>12</v>
      </c>
      <c r="C78" s="109">
        <v>136.9</v>
      </c>
      <c r="D78" s="109">
        <v>2.4</v>
      </c>
      <c r="E78" s="111">
        <v>2.6</v>
      </c>
      <c r="F78" s="107">
        <f t="shared" si="1"/>
        <v>153.9</v>
      </c>
      <c r="G78" s="3"/>
    </row>
    <row r="79" spans="1:7" ht="12.75">
      <c r="A79" s="82" t="str">
        <f>UPPER(" Andalucía")</f>
        <v> ANDALUCÍA</v>
      </c>
      <c r="B79" s="112">
        <f>SUM(B71:B78)</f>
        <v>221.135</v>
      </c>
      <c r="C79" s="112">
        <f>SUM(C71:C78)</f>
        <v>2266.55</v>
      </c>
      <c r="D79" s="112">
        <f>SUM(D71:D78)</f>
        <v>489.491</v>
      </c>
      <c r="E79" s="113">
        <f>SUM(E71:E78)</f>
        <v>10.488</v>
      </c>
      <c r="F79" s="114">
        <f>SUM(F71:F78)</f>
        <v>2987.6639999999998</v>
      </c>
      <c r="G79" s="3"/>
    </row>
    <row r="80" spans="1:7" ht="12.75">
      <c r="A80" s="14"/>
      <c r="B80" s="115"/>
      <c r="C80" s="115"/>
      <c r="D80" s="115"/>
      <c r="E80" s="116"/>
      <c r="F80" s="107"/>
      <c r="G80" s="3"/>
    </row>
    <row r="81" spans="1:7" ht="12.75">
      <c r="A81" s="14" t="s">
        <v>42</v>
      </c>
      <c r="B81" s="108" t="s">
        <v>124</v>
      </c>
      <c r="C81" s="110" t="s">
        <v>124</v>
      </c>
      <c r="D81" s="109">
        <v>34.02</v>
      </c>
      <c r="E81" s="110" t="s">
        <v>124</v>
      </c>
      <c r="F81" s="107">
        <f>SUM(B81:E81)</f>
        <v>34.02</v>
      </c>
      <c r="G81" s="3"/>
    </row>
    <row r="82" spans="1:7" ht="12.75">
      <c r="A82" s="14" t="s">
        <v>43</v>
      </c>
      <c r="B82" s="108" t="s">
        <v>124</v>
      </c>
      <c r="C82" s="110" t="s">
        <v>124</v>
      </c>
      <c r="D82" s="109">
        <v>15.8</v>
      </c>
      <c r="E82" s="111">
        <v>1</v>
      </c>
      <c r="F82" s="107">
        <f>SUM(B82:E82)</f>
        <v>16.8</v>
      </c>
      <c r="G82" s="3"/>
    </row>
    <row r="83" spans="1:7" ht="12.75">
      <c r="A83" s="82" t="str">
        <f>UPPER(" Canarias")</f>
        <v> CANARIAS</v>
      </c>
      <c r="B83" s="117" t="s">
        <v>124</v>
      </c>
      <c r="C83" s="118" t="s">
        <v>124</v>
      </c>
      <c r="D83" s="112">
        <f>SUM(D81:D82)</f>
        <v>49.82000000000001</v>
      </c>
      <c r="E83" s="113">
        <f>SUM(E81:E82)</f>
        <v>1</v>
      </c>
      <c r="F83" s="114">
        <f>SUM(F81:F82)</f>
        <v>50.82000000000001</v>
      </c>
      <c r="G83" s="3"/>
    </row>
    <row r="84" spans="1:7" ht="12.75">
      <c r="A84" s="14"/>
      <c r="B84" s="115"/>
      <c r="C84" s="115"/>
      <c r="D84" s="115"/>
      <c r="E84" s="116"/>
      <c r="F84" s="107"/>
      <c r="G84" s="3"/>
    </row>
    <row r="85" spans="1:7" ht="13.5" thickBot="1">
      <c r="A85" s="103" t="s">
        <v>44</v>
      </c>
      <c r="B85" s="123">
        <f>SUM(B12,B14,B16,B21,B23,B25,B30,B36,B38,B49,B51,B58,B63,B65,B69,B79,B83)</f>
        <v>5946.357</v>
      </c>
      <c r="C85" s="123">
        <f>SUM(C12,C14,C16,C21,C23,C25,C30,C36,C38,C49,C51,C58,C63,C65,C69,C79,C83)</f>
        <v>17809.647999999997</v>
      </c>
      <c r="D85" s="123">
        <f>SUM(D12,D14,D16,D21,D23,D25,D30,D36,D38,D49,D51,D58,D63,D65,D69,D79,D83)</f>
        <v>6548.442999999999</v>
      </c>
      <c r="E85" s="123">
        <f>SUM(E12,E14,E16,E21,E23,E25,E30,E36,E38,E49,E51,E58,E63,E65,E69,E79,E83)</f>
        <v>270.73999999999995</v>
      </c>
      <c r="F85" s="124">
        <f>SUM(F12,F14,F16,F21,F23,F25,F30,F36,F38,F49,F51,F58,F63,F65,F69,F79,F83)</f>
        <v>30575.188</v>
      </c>
      <c r="G85" s="3"/>
    </row>
    <row r="86" ht="12.75">
      <c r="F86" s="27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1:J7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2" customWidth="1"/>
    <col min="2" max="7" width="12.7109375" style="2" customWidth="1"/>
    <col min="8" max="16384" width="11.421875" style="2" customWidth="1"/>
  </cols>
  <sheetData>
    <row r="1" spans="1:7" s="62" customFormat="1" ht="18">
      <c r="A1" s="177" t="s">
        <v>125</v>
      </c>
      <c r="B1" s="177"/>
      <c r="C1" s="177"/>
      <c r="D1" s="177"/>
      <c r="E1" s="177"/>
      <c r="F1" s="177"/>
      <c r="G1" s="177"/>
    </row>
    <row r="3" spans="1:10" ht="15">
      <c r="A3" s="176" t="s">
        <v>183</v>
      </c>
      <c r="B3" s="176"/>
      <c r="C3" s="176"/>
      <c r="D3" s="176"/>
      <c r="E3" s="176"/>
      <c r="F3" s="176"/>
      <c r="G3" s="176"/>
      <c r="H3" s="64"/>
      <c r="I3" s="64"/>
      <c r="J3" s="64"/>
    </row>
    <row r="4" spans="1:10" ht="14.2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7" ht="12.75">
      <c r="A5" s="188" t="s">
        <v>71</v>
      </c>
      <c r="B5" s="190" t="s">
        <v>73</v>
      </c>
      <c r="C5" s="190"/>
      <c r="D5" s="190"/>
      <c r="E5" s="190" t="s">
        <v>74</v>
      </c>
      <c r="F5" s="190"/>
      <c r="G5" s="191"/>
    </row>
    <row r="6" spans="1:7" ht="13.5" thickBot="1">
      <c r="A6" s="189"/>
      <c r="B6" s="24">
        <v>1997</v>
      </c>
      <c r="C6" s="24">
        <v>1998</v>
      </c>
      <c r="D6" s="24">
        <v>1999</v>
      </c>
      <c r="E6" s="24">
        <v>1997</v>
      </c>
      <c r="F6" s="52">
        <v>1998</v>
      </c>
      <c r="G6" s="52">
        <v>1999</v>
      </c>
    </row>
    <row r="7" spans="1:7" ht="12.75">
      <c r="A7" s="129" t="s">
        <v>116</v>
      </c>
      <c r="B7" s="130">
        <v>27105.792060000003</v>
      </c>
      <c r="C7" s="130">
        <v>17362.54631</v>
      </c>
      <c r="D7" s="130">
        <v>19038.066653</v>
      </c>
      <c r="E7" s="130">
        <v>17902.786167000002</v>
      </c>
      <c r="F7" s="130">
        <v>10497.8331</v>
      </c>
      <c r="G7" s="131">
        <v>10721.866074</v>
      </c>
    </row>
    <row r="8" spans="1:7" ht="12.75">
      <c r="A8" s="4"/>
      <c r="B8" s="125"/>
      <c r="C8" s="125"/>
      <c r="D8" s="125"/>
      <c r="E8" s="125"/>
      <c r="F8" s="125"/>
      <c r="G8" s="126"/>
    </row>
    <row r="9" spans="1:7" ht="12.75">
      <c r="A9" s="4" t="s">
        <v>76</v>
      </c>
      <c r="B9" s="125"/>
      <c r="C9" s="125"/>
      <c r="D9" s="125"/>
      <c r="E9" s="125"/>
      <c r="F9" s="125"/>
      <c r="G9" s="126"/>
    </row>
    <row r="10" spans="1:7" ht="12.75">
      <c r="A10" s="10" t="s">
        <v>126</v>
      </c>
      <c r="B10" s="127">
        <v>6393.015900000001</v>
      </c>
      <c r="C10" s="127">
        <v>3398.3119999999994</v>
      </c>
      <c r="D10" s="127">
        <v>3193.9397529999997</v>
      </c>
      <c r="E10" s="127">
        <v>13195.383027</v>
      </c>
      <c r="F10" s="127">
        <v>7958.0443000000005</v>
      </c>
      <c r="G10" s="128">
        <v>8505.066674000002</v>
      </c>
    </row>
    <row r="11" spans="1:7" ht="12.75">
      <c r="A11" s="10" t="s">
        <v>127</v>
      </c>
      <c r="B11" s="127">
        <v>10.206999999999999</v>
      </c>
      <c r="C11" s="127">
        <v>5.065</v>
      </c>
      <c r="D11" s="127">
        <v>54.562513</v>
      </c>
      <c r="E11" s="127">
        <v>127.21900000000001</v>
      </c>
      <c r="F11" s="127">
        <v>145.132</v>
      </c>
      <c r="G11" s="128">
        <v>116.14</v>
      </c>
    </row>
    <row r="12" spans="1:7" ht="12.75">
      <c r="A12" s="10" t="s">
        <v>79</v>
      </c>
      <c r="B12" s="127" t="s">
        <v>124</v>
      </c>
      <c r="C12" s="127" t="s">
        <v>124</v>
      </c>
      <c r="D12" s="127" t="s">
        <v>124</v>
      </c>
      <c r="E12" s="127">
        <v>9.973</v>
      </c>
      <c r="F12" s="127" t="s">
        <v>124</v>
      </c>
      <c r="G12" s="128">
        <v>4.56</v>
      </c>
    </row>
    <row r="13" spans="1:7" ht="12.75">
      <c r="A13" s="10" t="s">
        <v>174</v>
      </c>
      <c r="B13" s="127">
        <v>189.82</v>
      </c>
      <c r="C13" s="127">
        <v>84.697</v>
      </c>
      <c r="D13" s="127" t="s">
        <v>124</v>
      </c>
      <c r="E13" s="127">
        <v>922.437128</v>
      </c>
      <c r="F13" s="127">
        <v>811.3430000000001</v>
      </c>
      <c r="G13" s="128">
        <v>771.931</v>
      </c>
    </row>
    <row r="14" spans="1:7" ht="12.75">
      <c r="A14" s="10" t="s">
        <v>81</v>
      </c>
      <c r="B14" s="127" t="s">
        <v>124</v>
      </c>
      <c r="C14" s="127" t="s">
        <v>124</v>
      </c>
      <c r="D14" s="127" t="s">
        <v>124</v>
      </c>
      <c r="E14" s="127">
        <v>134.555218</v>
      </c>
      <c r="F14" s="127">
        <v>30.367</v>
      </c>
      <c r="G14" s="128">
        <v>40.512</v>
      </c>
    </row>
    <row r="15" spans="1:7" ht="12.75">
      <c r="A15" s="10" t="s">
        <v>128</v>
      </c>
      <c r="B15" s="127">
        <v>4546.407</v>
      </c>
      <c r="C15" s="127">
        <v>2280.365</v>
      </c>
      <c r="D15" s="127">
        <v>1944.9328000000003</v>
      </c>
      <c r="E15" s="127">
        <v>1496.5616</v>
      </c>
      <c r="F15" s="127">
        <v>452.55800000000005</v>
      </c>
      <c r="G15" s="128">
        <v>288.983</v>
      </c>
    </row>
    <row r="16" spans="1:7" ht="12.75">
      <c r="A16" s="10" t="s">
        <v>129</v>
      </c>
      <c r="B16" s="127">
        <v>24.235</v>
      </c>
      <c r="C16" s="127" t="s">
        <v>124</v>
      </c>
      <c r="D16" s="127">
        <v>18.618000000000002</v>
      </c>
      <c r="E16" s="127">
        <v>59.443000000000005</v>
      </c>
      <c r="F16" s="127" t="s">
        <v>124</v>
      </c>
      <c r="G16" s="128" t="s">
        <v>124</v>
      </c>
    </row>
    <row r="17" spans="1:7" ht="12.75">
      <c r="A17" s="10" t="s">
        <v>130</v>
      </c>
      <c r="B17" s="127">
        <v>11.962</v>
      </c>
      <c r="C17" s="127" t="s">
        <v>124</v>
      </c>
      <c r="D17" s="127">
        <v>5.221</v>
      </c>
      <c r="E17" s="127">
        <v>22.586000000000002</v>
      </c>
      <c r="F17" s="127" t="s">
        <v>124</v>
      </c>
      <c r="G17" s="128" t="s">
        <v>124</v>
      </c>
    </row>
    <row r="18" spans="1:7" ht="12.75">
      <c r="A18" s="10" t="s">
        <v>88</v>
      </c>
      <c r="B18" s="127">
        <v>44.26</v>
      </c>
      <c r="C18" s="127">
        <v>23.6784</v>
      </c>
      <c r="D18" s="127">
        <v>123.44469000000001</v>
      </c>
      <c r="E18" s="127">
        <v>3208.8340000000003</v>
      </c>
      <c r="F18" s="127">
        <v>1412.242</v>
      </c>
      <c r="G18" s="128">
        <v>823.694</v>
      </c>
    </row>
    <row r="19" spans="1:7" ht="12.75">
      <c r="A19" s="10" t="s">
        <v>131</v>
      </c>
      <c r="B19" s="127">
        <v>24.564</v>
      </c>
      <c r="C19" s="127">
        <v>74.79400000000001</v>
      </c>
      <c r="D19" s="127">
        <v>243.921</v>
      </c>
      <c r="E19" s="127">
        <v>161.125198</v>
      </c>
      <c r="F19" s="127">
        <v>51.391000000000005</v>
      </c>
      <c r="G19" s="128">
        <v>6.005</v>
      </c>
    </row>
    <row r="20" spans="1:7" ht="12.75">
      <c r="A20" s="10" t="s">
        <v>132</v>
      </c>
      <c r="B20" s="127">
        <v>1456.4179000000001</v>
      </c>
      <c r="C20" s="127">
        <v>706.4159999999999</v>
      </c>
      <c r="D20" s="127">
        <v>645.9847500000001</v>
      </c>
      <c r="E20" s="127">
        <v>3471.212391</v>
      </c>
      <c r="F20" s="127">
        <v>2886.487</v>
      </c>
      <c r="G20" s="128">
        <v>3412.234874</v>
      </c>
    </row>
    <row r="21" spans="1:7" ht="12.75">
      <c r="A21" s="10" t="s">
        <v>133</v>
      </c>
      <c r="B21" s="127">
        <v>85.14299999999999</v>
      </c>
      <c r="C21" s="127">
        <v>223.2516</v>
      </c>
      <c r="D21" s="127">
        <v>157.24</v>
      </c>
      <c r="E21" s="127">
        <v>3581.436492</v>
      </c>
      <c r="F21" s="127">
        <v>2168.5243</v>
      </c>
      <c r="G21" s="128">
        <v>3041.0068</v>
      </c>
    </row>
    <row r="22" spans="1:7" ht="12.75">
      <c r="A22" s="4" t="s">
        <v>117</v>
      </c>
      <c r="B22" s="127"/>
      <c r="C22" s="127"/>
      <c r="D22" s="127"/>
      <c r="E22" s="127"/>
      <c r="F22" s="127"/>
      <c r="G22" s="128"/>
    </row>
    <row r="23" spans="1:7" ht="12.75">
      <c r="A23" s="11" t="s">
        <v>134</v>
      </c>
      <c r="B23" s="127"/>
      <c r="C23" s="127"/>
      <c r="D23" s="127"/>
      <c r="E23" s="127"/>
      <c r="F23" s="127"/>
      <c r="G23" s="128"/>
    </row>
    <row r="24" spans="1:7" ht="12.75">
      <c r="A24" s="10" t="s">
        <v>92</v>
      </c>
      <c r="B24" s="127" t="s">
        <v>124</v>
      </c>
      <c r="C24" s="127" t="s">
        <v>124</v>
      </c>
      <c r="D24" s="127" t="s">
        <v>124</v>
      </c>
      <c r="E24" s="127">
        <v>1.6380000000000001</v>
      </c>
      <c r="F24" s="127" t="s">
        <v>124</v>
      </c>
      <c r="G24" s="128">
        <v>48.444</v>
      </c>
    </row>
    <row r="25" spans="1:7" ht="12.75">
      <c r="A25" s="10" t="s">
        <v>97</v>
      </c>
      <c r="B25" s="127">
        <v>1343.748</v>
      </c>
      <c r="C25" s="127" t="s">
        <v>124</v>
      </c>
      <c r="D25" s="127">
        <v>42.764</v>
      </c>
      <c r="E25" s="127" t="s">
        <v>124</v>
      </c>
      <c r="F25" s="127">
        <v>32.983000000000004</v>
      </c>
      <c r="G25" s="128" t="s">
        <v>124</v>
      </c>
    </row>
    <row r="26" spans="1:7" ht="12.75">
      <c r="A26" s="10" t="s">
        <v>100</v>
      </c>
      <c r="B26" s="127">
        <v>60.68</v>
      </c>
      <c r="C26" s="127">
        <v>23</v>
      </c>
      <c r="D26" s="127">
        <v>22.6</v>
      </c>
      <c r="E26" s="127">
        <v>76.016</v>
      </c>
      <c r="F26" s="127">
        <v>302.58</v>
      </c>
      <c r="G26" s="128">
        <v>114.485</v>
      </c>
    </row>
    <row r="27" spans="1:7" ht="12.75">
      <c r="A27" s="10" t="s">
        <v>101</v>
      </c>
      <c r="B27" s="127" t="s">
        <v>124</v>
      </c>
      <c r="C27" s="127" t="s">
        <v>124</v>
      </c>
      <c r="D27" s="127" t="s">
        <v>124</v>
      </c>
      <c r="E27" s="127">
        <v>15.078000000000001</v>
      </c>
      <c r="F27" s="127">
        <v>6.986000000000001</v>
      </c>
      <c r="G27" s="128">
        <v>10.119</v>
      </c>
    </row>
    <row r="28" spans="1:7" ht="12.75">
      <c r="A28" s="10" t="s">
        <v>102</v>
      </c>
      <c r="B28" s="127" t="s">
        <v>124</v>
      </c>
      <c r="C28" s="127">
        <v>9.525</v>
      </c>
      <c r="D28" s="127" t="s">
        <v>124</v>
      </c>
      <c r="E28" s="127">
        <v>68.779</v>
      </c>
      <c r="F28" s="127" t="s">
        <v>124</v>
      </c>
      <c r="G28" s="128" t="s">
        <v>124</v>
      </c>
    </row>
    <row r="29" spans="1:7" ht="12.75">
      <c r="A29" s="4" t="s">
        <v>103</v>
      </c>
      <c r="B29" s="127">
        <v>13.999</v>
      </c>
      <c r="C29" s="127">
        <v>46.527</v>
      </c>
      <c r="D29" s="127">
        <v>20.658</v>
      </c>
      <c r="E29" s="127" t="s">
        <v>124</v>
      </c>
      <c r="F29" s="127" t="s">
        <v>124</v>
      </c>
      <c r="G29" s="128" t="s">
        <v>124</v>
      </c>
    </row>
    <row r="30" spans="1:7" ht="12.75">
      <c r="A30" s="4" t="s">
        <v>117</v>
      </c>
      <c r="B30" s="127"/>
      <c r="C30" s="127"/>
      <c r="D30" s="127"/>
      <c r="E30" s="127"/>
      <c r="F30" s="127"/>
      <c r="G30" s="128"/>
    </row>
    <row r="31" spans="1:7" ht="12.75">
      <c r="A31" s="4" t="s">
        <v>104</v>
      </c>
      <c r="B31" s="127"/>
      <c r="C31" s="127"/>
      <c r="D31" s="127"/>
      <c r="E31" s="127"/>
      <c r="F31" s="127"/>
      <c r="G31" s="128"/>
    </row>
    <row r="32" spans="1:7" ht="12.75">
      <c r="A32" s="10" t="s">
        <v>135</v>
      </c>
      <c r="B32" s="127">
        <v>525.0160000000001</v>
      </c>
      <c r="C32" s="127">
        <v>332.891</v>
      </c>
      <c r="D32" s="127">
        <v>387.419</v>
      </c>
      <c r="E32" s="127" t="s">
        <v>124</v>
      </c>
      <c r="F32" s="127" t="s">
        <v>124</v>
      </c>
      <c r="G32" s="128" t="s">
        <v>124</v>
      </c>
    </row>
    <row r="33" spans="1:7" ht="12.75">
      <c r="A33" s="10" t="s">
        <v>136</v>
      </c>
      <c r="B33" s="127">
        <v>14667.01986</v>
      </c>
      <c r="C33" s="127">
        <v>9512.509</v>
      </c>
      <c r="D33" s="127">
        <v>12651.608999999999</v>
      </c>
      <c r="E33" s="127" t="s">
        <v>124</v>
      </c>
      <c r="F33" s="127" t="s">
        <v>124</v>
      </c>
      <c r="G33" s="128" t="s">
        <v>124</v>
      </c>
    </row>
    <row r="34" spans="1:7" ht="12.75">
      <c r="A34" s="10" t="s">
        <v>138</v>
      </c>
      <c r="B34" s="127" t="s">
        <v>124</v>
      </c>
      <c r="C34" s="127" t="s">
        <v>124</v>
      </c>
      <c r="D34" s="127" t="s">
        <v>124</v>
      </c>
      <c r="E34" s="127">
        <v>29.167</v>
      </c>
      <c r="F34" s="127">
        <v>35.295</v>
      </c>
      <c r="G34" s="128">
        <v>29.049000000000003</v>
      </c>
    </row>
    <row r="35" spans="1:7" ht="12.75">
      <c r="A35" s="10" t="s">
        <v>139</v>
      </c>
      <c r="B35" s="127">
        <v>20.056</v>
      </c>
      <c r="C35" s="127">
        <v>3.035</v>
      </c>
      <c r="D35" s="127">
        <v>122.679</v>
      </c>
      <c r="E35" s="127">
        <v>320.699</v>
      </c>
      <c r="F35" s="127">
        <v>102.015</v>
      </c>
      <c r="G35" s="128">
        <v>98.77300000000001</v>
      </c>
    </row>
    <row r="36" spans="1:7" ht="12.75">
      <c r="A36" s="10" t="s">
        <v>140</v>
      </c>
      <c r="B36" s="127" t="s">
        <v>124</v>
      </c>
      <c r="C36" s="127" t="s">
        <v>124</v>
      </c>
      <c r="D36" s="127">
        <v>24.609</v>
      </c>
      <c r="E36" s="127">
        <v>1658.471</v>
      </c>
      <c r="F36" s="127">
        <v>889.1010000000001</v>
      </c>
      <c r="G36" s="128">
        <v>567.275</v>
      </c>
    </row>
    <row r="37" spans="1:7" ht="12.75">
      <c r="A37" s="10" t="s">
        <v>142</v>
      </c>
      <c r="B37" s="127">
        <v>427.0996</v>
      </c>
      <c r="C37" s="127">
        <v>352.44800000000004</v>
      </c>
      <c r="D37" s="127">
        <v>229.858</v>
      </c>
      <c r="E37" s="127" t="s">
        <v>124</v>
      </c>
      <c r="F37" s="127" t="s">
        <v>124</v>
      </c>
      <c r="G37" s="128" t="s">
        <v>124</v>
      </c>
    </row>
    <row r="38" spans="1:7" ht="13.5" thickBot="1">
      <c r="A38" s="132" t="s">
        <v>143</v>
      </c>
      <c r="B38" s="133">
        <v>11.962</v>
      </c>
      <c r="C38" s="133">
        <v>14.983</v>
      </c>
      <c r="D38" s="133" t="s">
        <v>124</v>
      </c>
      <c r="E38" s="133">
        <v>5.063</v>
      </c>
      <c r="F38" s="133" t="s">
        <v>124</v>
      </c>
      <c r="G38" s="134" t="s">
        <v>124</v>
      </c>
    </row>
    <row r="39" spans="1:7" ht="12.75">
      <c r="A39" s="56" t="s">
        <v>118</v>
      </c>
      <c r="B39" s="3"/>
      <c r="C39" s="3"/>
      <c r="D39" s="3"/>
      <c r="E39" s="3"/>
      <c r="F39" s="3"/>
      <c r="G39" s="3"/>
    </row>
    <row r="40" spans="1:7" ht="12.75">
      <c r="A40" s="3" t="s">
        <v>117</v>
      </c>
      <c r="B40" s="3"/>
      <c r="C40" s="3"/>
      <c r="D40" s="3"/>
      <c r="E40" s="3"/>
      <c r="F40" s="3"/>
      <c r="G40" s="3"/>
    </row>
    <row r="41" ht="12.75">
      <c r="A41" s="2" t="s">
        <v>117</v>
      </c>
    </row>
    <row r="42" ht="12.75">
      <c r="A42" s="2" t="s">
        <v>117</v>
      </c>
    </row>
    <row r="43" ht="12.75">
      <c r="A43" s="2" t="s">
        <v>117</v>
      </c>
    </row>
    <row r="44" ht="12.75">
      <c r="A44" s="2" t="s">
        <v>117</v>
      </c>
    </row>
    <row r="45" ht="12.75">
      <c r="A45" s="2" t="s">
        <v>117</v>
      </c>
    </row>
    <row r="46" ht="12.75">
      <c r="A46" s="2" t="s">
        <v>117</v>
      </c>
    </row>
    <row r="47" ht="12.75">
      <c r="A47" s="2" t="s">
        <v>117</v>
      </c>
    </row>
    <row r="48" ht="12.75">
      <c r="A48" s="2" t="s">
        <v>117</v>
      </c>
    </row>
    <row r="49" ht="12.75">
      <c r="A49" s="2" t="s">
        <v>117</v>
      </c>
    </row>
    <row r="50" ht="12.75">
      <c r="A50" s="2" t="s">
        <v>117</v>
      </c>
    </row>
    <row r="51" ht="12.75">
      <c r="A51" s="2" t="s">
        <v>117</v>
      </c>
    </row>
    <row r="52" ht="12.75">
      <c r="A52" s="2" t="s">
        <v>117</v>
      </c>
    </row>
    <row r="53" ht="12.75">
      <c r="A53" s="2" t="s">
        <v>117</v>
      </c>
    </row>
    <row r="54" ht="12.75">
      <c r="A54" s="2" t="s">
        <v>117</v>
      </c>
    </row>
    <row r="55" ht="12.75">
      <c r="A55" s="2" t="s">
        <v>117</v>
      </c>
    </row>
    <row r="56" ht="12.75">
      <c r="A56" s="2" t="s">
        <v>117</v>
      </c>
    </row>
    <row r="57" ht="12.75">
      <c r="A57" s="2" t="s">
        <v>117</v>
      </c>
    </row>
    <row r="58" ht="12.75">
      <c r="A58" s="2" t="s">
        <v>117</v>
      </c>
    </row>
    <row r="59" ht="12.75">
      <c r="A59" s="2" t="s">
        <v>117</v>
      </c>
    </row>
    <row r="60" ht="12.75">
      <c r="A60" s="2" t="s">
        <v>117</v>
      </c>
    </row>
    <row r="61" ht="12.75">
      <c r="A61" s="2" t="s">
        <v>117</v>
      </c>
    </row>
    <row r="62" ht="12.75">
      <c r="A62" s="2" t="s">
        <v>117</v>
      </c>
    </row>
    <row r="63" ht="12.75">
      <c r="A63" s="2" t="s">
        <v>117</v>
      </c>
    </row>
    <row r="64" ht="12.75">
      <c r="A64" s="2" t="s">
        <v>117</v>
      </c>
    </row>
    <row r="65" ht="12.75">
      <c r="A65" s="2" t="s">
        <v>117</v>
      </c>
    </row>
    <row r="66" ht="12.75">
      <c r="A66" s="2" t="s">
        <v>117</v>
      </c>
    </row>
    <row r="67" ht="12.75">
      <c r="A67" s="2" t="s">
        <v>117</v>
      </c>
    </row>
    <row r="68" ht="12.75">
      <c r="A68" s="2" t="s">
        <v>117</v>
      </c>
    </row>
    <row r="69" ht="12.75">
      <c r="A69" s="2" t="s">
        <v>117</v>
      </c>
    </row>
    <row r="70" ht="12.75">
      <c r="A70" s="2" t="s">
        <v>117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J53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4.7109375" style="31" customWidth="1"/>
    <col min="2" max="4" width="22.7109375" style="31" customWidth="1"/>
    <col min="5" max="16384" width="14.8515625" style="31" customWidth="1"/>
  </cols>
  <sheetData>
    <row r="1" spans="1:7" s="63" customFormat="1" ht="18">
      <c r="A1" s="177" t="s">
        <v>125</v>
      </c>
      <c r="B1" s="177"/>
      <c r="C1" s="177"/>
      <c r="D1" s="177"/>
      <c r="E1" s="61"/>
      <c r="F1" s="61"/>
      <c r="G1" s="61"/>
    </row>
    <row r="3" spans="1:10" ht="15">
      <c r="A3" s="196" t="s">
        <v>184</v>
      </c>
      <c r="B3" s="196"/>
      <c r="C3" s="196"/>
      <c r="D3" s="196"/>
      <c r="E3" s="67"/>
      <c r="F3" s="67"/>
      <c r="G3" s="67"/>
      <c r="H3" s="67"/>
      <c r="I3" s="67"/>
      <c r="J3" s="67"/>
    </row>
    <row r="4" spans="1:10" ht="14.25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4" ht="12.75">
      <c r="A5" s="32"/>
      <c r="B5" s="33"/>
      <c r="C5" s="192" t="s">
        <v>70</v>
      </c>
      <c r="D5" s="193"/>
    </row>
    <row r="6" spans="1:4" ht="18" customHeight="1">
      <c r="A6" s="40" t="s">
        <v>71</v>
      </c>
      <c r="B6" s="34" t="s">
        <v>72</v>
      </c>
      <c r="C6" s="194"/>
      <c r="D6" s="195"/>
    </row>
    <row r="7" spans="1:4" ht="13.5" thickBot="1">
      <c r="A7" s="136"/>
      <c r="B7" s="137"/>
      <c r="C7" s="166" t="s">
        <v>73</v>
      </c>
      <c r="D7" s="137" t="s">
        <v>74</v>
      </c>
    </row>
    <row r="8" spans="1:4" s="36" customFormat="1" ht="12.75">
      <c r="A8" s="139" t="s">
        <v>75</v>
      </c>
      <c r="B8" s="140">
        <v>2328795</v>
      </c>
      <c r="C8" s="165">
        <v>586318</v>
      </c>
      <c r="D8" s="141">
        <v>642337</v>
      </c>
    </row>
    <row r="9" spans="1:4" s="36" customFormat="1" ht="12.75">
      <c r="A9" s="41"/>
      <c r="B9" s="38"/>
      <c r="C9" s="38"/>
      <c r="D9" s="35"/>
    </row>
    <row r="10" spans="1:4" s="36" customFormat="1" ht="12.75">
      <c r="A10" s="41" t="s">
        <v>76</v>
      </c>
      <c r="B10" s="135"/>
      <c r="D10" s="35"/>
    </row>
    <row r="11" spans="1:4" s="36" customFormat="1" ht="12.75">
      <c r="A11" s="41" t="s">
        <v>77</v>
      </c>
      <c r="B11" s="38">
        <v>178591</v>
      </c>
      <c r="C11" s="38">
        <v>239293</v>
      </c>
      <c r="D11" s="35">
        <v>49042</v>
      </c>
    </row>
    <row r="12" spans="1:4" s="36" customFormat="1" ht="12.75">
      <c r="A12" s="41" t="s">
        <v>78</v>
      </c>
      <c r="B12" s="38">
        <v>15000</v>
      </c>
      <c r="C12" s="38">
        <v>33969</v>
      </c>
      <c r="D12" s="37">
        <v>3174</v>
      </c>
    </row>
    <row r="13" spans="1:4" s="36" customFormat="1" ht="12.75">
      <c r="A13" s="41" t="s">
        <v>79</v>
      </c>
      <c r="B13" s="38">
        <v>650</v>
      </c>
      <c r="C13" s="38">
        <v>84</v>
      </c>
      <c r="D13" s="35">
        <v>129</v>
      </c>
    </row>
    <row r="14" spans="1:4" s="36" customFormat="1" ht="12.75">
      <c r="A14" s="41" t="s">
        <v>80</v>
      </c>
      <c r="B14" s="38">
        <v>360</v>
      </c>
      <c r="C14" s="38">
        <v>9528</v>
      </c>
      <c r="D14" s="35">
        <v>4688</v>
      </c>
    </row>
    <row r="15" spans="1:4" s="36" customFormat="1" ht="12.75">
      <c r="A15" s="41" t="s">
        <v>81</v>
      </c>
      <c r="B15" s="38">
        <v>200</v>
      </c>
      <c r="C15" s="38">
        <v>151</v>
      </c>
      <c r="D15" s="202" t="s">
        <v>124</v>
      </c>
    </row>
    <row r="16" spans="1:4" s="36" customFormat="1" ht="12.75">
      <c r="A16" s="41" t="s">
        <v>82</v>
      </c>
      <c r="B16" s="38">
        <v>30800</v>
      </c>
      <c r="C16" s="38">
        <v>15997</v>
      </c>
      <c r="D16" s="35">
        <v>4967</v>
      </c>
    </row>
    <row r="17" spans="1:4" s="36" customFormat="1" ht="12.75">
      <c r="A17" s="41" t="s">
        <v>83</v>
      </c>
      <c r="B17" s="38">
        <v>100</v>
      </c>
      <c r="C17" s="38" t="s">
        <v>124</v>
      </c>
      <c r="D17" s="35" t="s">
        <v>124</v>
      </c>
    </row>
    <row r="18" spans="1:4" s="36" customFormat="1" ht="12.75">
      <c r="A18" s="41" t="s">
        <v>84</v>
      </c>
      <c r="B18" s="38">
        <v>22000</v>
      </c>
      <c r="C18" s="38">
        <v>52756</v>
      </c>
      <c r="D18" s="35">
        <v>8262</v>
      </c>
    </row>
    <row r="19" spans="1:4" s="36" customFormat="1" ht="12.75">
      <c r="A19" s="41" t="s">
        <v>85</v>
      </c>
      <c r="B19" s="38">
        <v>9820</v>
      </c>
      <c r="C19" s="38">
        <v>111</v>
      </c>
      <c r="D19" s="35">
        <v>1164</v>
      </c>
    </row>
    <row r="20" spans="1:4" s="36" customFormat="1" ht="12.75">
      <c r="A20" s="41" t="s">
        <v>86</v>
      </c>
      <c r="B20" s="38">
        <v>2000</v>
      </c>
      <c r="C20" s="38">
        <v>488</v>
      </c>
      <c r="D20" s="35">
        <v>1993</v>
      </c>
    </row>
    <row r="21" spans="1:4" s="36" customFormat="1" ht="12.75">
      <c r="A21" s="41" t="s">
        <v>87</v>
      </c>
      <c r="B21" s="38">
        <v>12000</v>
      </c>
      <c r="C21" s="38">
        <v>483</v>
      </c>
      <c r="D21" s="35">
        <v>5743</v>
      </c>
    </row>
    <row r="22" spans="1:4" s="36" customFormat="1" ht="12.75">
      <c r="A22" s="41" t="s">
        <v>88</v>
      </c>
      <c r="B22" s="38">
        <v>10504</v>
      </c>
      <c r="C22" s="38">
        <v>87207</v>
      </c>
      <c r="D22" s="37">
        <v>7286</v>
      </c>
    </row>
    <row r="23" spans="1:4" s="36" customFormat="1" ht="12.75">
      <c r="A23" s="41" t="s">
        <v>89</v>
      </c>
      <c r="B23" s="38">
        <v>8477</v>
      </c>
      <c r="C23" s="38">
        <v>8497</v>
      </c>
      <c r="D23" s="35">
        <v>330</v>
      </c>
    </row>
    <row r="24" spans="1:4" s="36" customFormat="1" ht="12.75">
      <c r="A24" s="41" t="s">
        <v>90</v>
      </c>
      <c r="B24" s="38">
        <v>66000</v>
      </c>
      <c r="C24" s="38">
        <v>29982</v>
      </c>
      <c r="D24" s="35">
        <v>11251</v>
      </c>
    </row>
    <row r="25" spans="1:4" s="36" customFormat="1" ht="12.75">
      <c r="A25" s="41" t="s">
        <v>91</v>
      </c>
      <c r="B25" s="38">
        <v>680</v>
      </c>
      <c r="C25" s="38">
        <v>40</v>
      </c>
      <c r="D25" s="35">
        <v>54</v>
      </c>
    </row>
    <row r="26" spans="1:4" s="36" customFormat="1" ht="12.75">
      <c r="A26" s="41"/>
      <c r="B26" s="38"/>
      <c r="C26" s="38"/>
      <c r="D26" s="35"/>
    </row>
    <row r="27" spans="1:4" s="36" customFormat="1" ht="12.75">
      <c r="A27" s="41" t="s">
        <v>134</v>
      </c>
      <c r="B27" s="38"/>
      <c r="C27" s="38"/>
      <c r="D27" s="35"/>
    </row>
    <row r="28" spans="1:4" s="36" customFormat="1" ht="12.75">
      <c r="A28" s="41" t="s">
        <v>92</v>
      </c>
      <c r="B28" s="38">
        <v>8000</v>
      </c>
      <c r="C28" s="38">
        <v>2614</v>
      </c>
      <c r="D28" s="35">
        <v>75</v>
      </c>
    </row>
    <row r="29" spans="1:4" s="36" customFormat="1" ht="12.75">
      <c r="A29" s="41" t="s">
        <v>93</v>
      </c>
      <c r="B29" s="38">
        <v>390</v>
      </c>
      <c r="C29" s="38" t="s">
        <v>124</v>
      </c>
      <c r="D29" s="35">
        <v>94</v>
      </c>
    </row>
    <row r="30" spans="1:4" s="36" customFormat="1" ht="12.75">
      <c r="A30" s="41" t="s">
        <v>94</v>
      </c>
      <c r="B30" s="38">
        <v>880</v>
      </c>
      <c r="C30" s="38">
        <v>1283</v>
      </c>
      <c r="D30" s="35">
        <v>188</v>
      </c>
    </row>
    <row r="31" spans="1:4" s="36" customFormat="1" ht="12.75">
      <c r="A31" s="41" t="s">
        <v>95</v>
      </c>
      <c r="B31" s="38">
        <v>102</v>
      </c>
      <c r="C31" s="38">
        <v>70</v>
      </c>
      <c r="D31" s="35" t="s">
        <v>124</v>
      </c>
    </row>
    <row r="32" spans="1:4" s="36" customFormat="1" ht="12.75">
      <c r="A32" s="41" t="s">
        <v>96</v>
      </c>
      <c r="B32" s="38">
        <v>48</v>
      </c>
      <c r="C32" s="38">
        <v>30</v>
      </c>
      <c r="D32" s="35" t="s">
        <v>124</v>
      </c>
    </row>
    <row r="33" spans="1:4" s="36" customFormat="1" ht="12.75">
      <c r="A33" s="41" t="s">
        <v>97</v>
      </c>
      <c r="B33" s="38">
        <v>3010</v>
      </c>
      <c r="C33" s="38">
        <v>3496</v>
      </c>
      <c r="D33" s="35">
        <v>3113</v>
      </c>
    </row>
    <row r="34" spans="1:4" s="36" customFormat="1" ht="12.75">
      <c r="A34" s="41" t="s">
        <v>98</v>
      </c>
      <c r="B34" s="38">
        <v>92</v>
      </c>
      <c r="C34" s="38">
        <v>2</v>
      </c>
      <c r="D34" s="35" t="s">
        <v>124</v>
      </c>
    </row>
    <row r="35" spans="1:4" s="36" customFormat="1" ht="12.75">
      <c r="A35" s="41" t="s">
        <v>99</v>
      </c>
      <c r="B35" s="38">
        <v>33</v>
      </c>
      <c r="C35" s="38" t="s">
        <v>124</v>
      </c>
      <c r="D35" s="35" t="s">
        <v>124</v>
      </c>
    </row>
    <row r="36" spans="1:4" s="36" customFormat="1" ht="12.75">
      <c r="A36" s="41" t="s">
        <v>100</v>
      </c>
      <c r="B36" s="38">
        <v>1374</v>
      </c>
      <c r="C36" s="38">
        <v>3442</v>
      </c>
      <c r="D36" s="35">
        <v>135</v>
      </c>
    </row>
    <row r="37" spans="1:4" s="36" customFormat="1" ht="12.75">
      <c r="A37" s="41" t="s">
        <v>101</v>
      </c>
      <c r="B37" s="38">
        <v>200</v>
      </c>
      <c r="C37" s="38">
        <v>17968</v>
      </c>
      <c r="D37" s="35">
        <v>605</v>
      </c>
    </row>
    <row r="38" spans="1:4" s="36" customFormat="1" ht="12.75">
      <c r="A38" s="41" t="s">
        <v>102</v>
      </c>
      <c r="B38" s="38">
        <v>22259</v>
      </c>
      <c r="C38" s="38">
        <v>66</v>
      </c>
      <c r="D38" s="35">
        <v>3297</v>
      </c>
    </row>
    <row r="39" spans="1:4" s="36" customFormat="1" ht="12.75">
      <c r="A39" s="41" t="s">
        <v>103</v>
      </c>
      <c r="B39" s="38">
        <v>44300</v>
      </c>
      <c r="C39" s="38">
        <v>23438</v>
      </c>
      <c r="D39" s="35">
        <v>727</v>
      </c>
    </row>
    <row r="40" spans="1:4" s="36" customFormat="1" ht="12.75">
      <c r="A40" s="41"/>
      <c r="B40" s="38"/>
      <c r="C40" s="38"/>
      <c r="D40" s="35"/>
    </row>
    <row r="41" spans="1:4" s="36" customFormat="1" ht="12.75">
      <c r="A41" s="41" t="s">
        <v>104</v>
      </c>
      <c r="B41" s="38"/>
      <c r="C41" s="38"/>
      <c r="D41" s="35"/>
    </row>
    <row r="42" spans="1:4" s="36" customFormat="1" ht="12.75">
      <c r="A42" s="41" t="s">
        <v>106</v>
      </c>
      <c r="B42" s="38">
        <v>65000</v>
      </c>
      <c r="C42" s="38">
        <v>690</v>
      </c>
      <c r="D42" s="35">
        <v>19062</v>
      </c>
    </row>
    <row r="43" spans="1:4" s="36" customFormat="1" ht="12.75">
      <c r="A43" s="41" t="s">
        <v>105</v>
      </c>
      <c r="B43" s="38">
        <v>673000</v>
      </c>
      <c r="C43" s="38">
        <v>296</v>
      </c>
      <c r="D43" s="35">
        <v>412997</v>
      </c>
    </row>
    <row r="44" spans="1:4" s="36" customFormat="1" ht="12.75">
      <c r="A44" s="41" t="s">
        <v>107</v>
      </c>
      <c r="B44" s="38">
        <v>15000</v>
      </c>
      <c r="C44" s="38">
        <v>8</v>
      </c>
      <c r="D44" s="35">
        <v>3492</v>
      </c>
    </row>
    <row r="45" spans="1:4" s="36" customFormat="1" ht="12.75">
      <c r="A45" s="41" t="s">
        <v>108</v>
      </c>
      <c r="B45" s="38">
        <v>1500</v>
      </c>
      <c r="C45" s="38">
        <v>368</v>
      </c>
      <c r="D45" s="35">
        <v>883</v>
      </c>
    </row>
    <row r="46" spans="1:4" s="36" customFormat="1" ht="12.75">
      <c r="A46" s="41" t="s">
        <v>109</v>
      </c>
      <c r="B46" s="38">
        <v>22334</v>
      </c>
      <c r="C46" s="38">
        <v>13584</v>
      </c>
      <c r="D46" s="35">
        <v>1373</v>
      </c>
    </row>
    <row r="47" spans="1:4" s="36" customFormat="1" ht="12.75">
      <c r="A47" s="41" t="s">
        <v>110</v>
      </c>
      <c r="B47" s="38">
        <v>1000</v>
      </c>
      <c r="C47" s="38" t="s">
        <v>124</v>
      </c>
      <c r="D47" s="35">
        <v>713</v>
      </c>
    </row>
    <row r="48" spans="1:4" s="36" customFormat="1" ht="12.75">
      <c r="A48" s="41" t="s">
        <v>111</v>
      </c>
      <c r="B48" s="38" t="s">
        <v>124</v>
      </c>
      <c r="C48" s="38">
        <v>7853</v>
      </c>
      <c r="D48" s="35" t="s">
        <v>124</v>
      </c>
    </row>
    <row r="49" spans="1:4" s="36" customFormat="1" ht="12.75">
      <c r="A49" s="41" t="s">
        <v>112</v>
      </c>
      <c r="B49" s="38">
        <v>4170</v>
      </c>
      <c r="C49" s="38">
        <v>2</v>
      </c>
      <c r="D49" s="35">
        <v>111</v>
      </c>
    </row>
    <row r="50" spans="1:4" s="36" customFormat="1" ht="12.75">
      <c r="A50" s="41" t="s">
        <v>113</v>
      </c>
      <c r="B50" s="38">
        <v>5100</v>
      </c>
      <c r="C50" s="38">
        <v>53</v>
      </c>
      <c r="D50" s="35">
        <v>1956</v>
      </c>
    </row>
    <row r="51" spans="1:4" s="36" customFormat="1" ht="12.75">
      <c r="A51" s="41" t="s">
        <v>114</v>
      </c>
      <c r="B51" s="38">
        <v>252000</v>
      </c>
      <c r="C51" s="38">
        <v>172</v>
      </c>
      <c r="D51" s="35">
        <v>44731</v>
      </c>
    </row>
    <row r="52" spans="1:4" s="36" customFormat="1" ht="13.5" thickBot="1">
      <c r="A52" s="142" t="s">
        <v>115</v>
      </c>
      <c r="B52" s="143">
        <v>520</v>
      </c>
      <c r="C52" s="143">
        <v>4</v>
      </c>
      <c r="D52" s="144">
        <v>84</v>
      </c>
    </row>
    <row r="53" spans="1:4" ht="12.75">
      <c r="A53" s="138" t="s">
        <v>175</v>
      </c>
      <c r="B53" s="138"/>
      <c r="C53" s="138"/>
      <c r="D53" s="138"/>
    </row>
  </sheetData>
  <mergeCells count="3">
    <mergeCell ref="C5:D6"/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J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7.7109375" style="2" customWidth="1"/>
    <col min="2" max="8" width="12.7109375" style="2" customWidth="1"/>
    <col min="9" max="16384" width="11.421875" style="2" customWidth="1"/>
  </cols>
  <sheetData>
    <row r="1" spans="1:8" s="62" customFormat="1" ht="18">
      <c r="A1" s="177" t="s">
        <v>125</v>
      </c>
      <c r="B1" s="177"/>
      <c r="C1" s="177"/>
      <c r="D1" s="177"/>
      <c r="E1" s="177"/>
      <c r="F1" s="177"/>
      <c r="G1" s="177"/>
      <c r="H1" s="177"/>
    </row>
    <row r="3" spans="1:10" ht="15">
      <c r="A3" s="197" t="s">
        <v>185</v>
      </c>
      <c r="B3" s="197"/>
      <c r="C3" s="197"/>
      <c r="D3" s="197"/>
      <c r="E3" s="197"/>
      <c r="F3" s="197"/>
      <c r="G3" s="197"/>
      <c r="H3" s="197"/>
      <c r="I3" s="64"/>
      <c r="J3" s="64"/>
    </row>
    <row r="4" spans="1:10" ht="14.25">
      <c r="A4" s="65"/>
      <c r="B4" s="65"/>
      <c r="C4" s="65"/>
      <c r="D4" s="65"/>
      <c r="E4" s="65"/>
      <c r="F4" s="65"/>
      <c r="G4" s="65"/>
      <c r="H4" s="65"/>
      <c r="I4" s="66"/>
      <c r="J4" s="64"/>
    </row>
    <row r="5" spans="1:9" ht="12.75">
      <c r="A5" s="14"/>
      <c r="B5" s="186" t="s">
        <v>51</v>
      </c>
      <c r="C5" s="186"/>
      <c r="D5" s="187"/>
      <c r="E5" s="13" t="s">
        <v>52</v>
      </c>
      <c r="F5" s="185" t="s">
        <v>53</v>
      </c>
      <c r="G5" s="186"/>
      <c r="H5" s="186"/>
      <c r="I5" s="3"/>
    </row>
    <row r="6" spans="1:9" ht="13.5" thickBot="1">
      <c r="A6" s="22" t="s">
        <v>54</v>
      </c>
      <c r="B6" s="48">
        <v>1997</v>
      </c>
      <c r="C6" s="48">
        <v>1998</v>
      </c>
      <c r="D6" s="48">
        <v>1999</v>
      </c>
      <c r="E6" s="13" t="s">
        <v>55</v>
      </c>
      <c r="F6" s="48">
        <v>1997</v>
      </c>
      <c r="G6" s="48">
        <v>1998</v>
      </c>
      <c r="H6" s="48">
        <v>1999</v>
      </c>
      <c r="I6" s="3"/>
    </row>
    <row r="7" spans="1:9" ht="12.75">
      <c r="A7" s="99" t="s">
        <v>56</v>
      </c>
      <c r="B7" s="145"/>
      <c r="C7" s="145"/>
      <c r="D7" s="172"/>
      <c r="E7" s="145"/>
      <c r="F7" s="145"/>
      <c r="G7" s="145"/>
      <c r="H7" s="145"/>
      <c r="I7" s="3"/>
    </row>
    <row r="8" spans="1:9" ht="12.75">
      <c r="A8" s="14" t="s">
        <v>57</v>
      </c>
      <c r="B8" s="146">
        <v>1101752</v>
      </c>
      <c r="C8" s="146">
        <v>1191213</v>
      </c>
      <c r="D8" s="168">
        <v>1206291</v>
      </c>
      <c r="E8" s="107">
        <v>10</v>
      </c>
      <c r="F8" s="146">
        <f aca="true" t="shared" si="0" ref="F8:H11">$E8*B8/1000</f>
        <v>11017.52</v>
      </c>
      <c r="G8" s="146">
        <f t="shared" si="0"/>
        <v>11912.13</v>
      </c>
      <c r="H8" s="146">
        <f t="shared" si="0"/>
        <v>12062.91</v>
      </c>
      <c r="I8" s="3"/>
    </row>
    <row r="9" spans="1:9" ht="12.75">
      <c r="A9" s="14" t="s">
        <v>58</v>
      </c>
      <c r="B9" s="146">
        <v>680130</v>
      </c>
      <c r="C9" s="146">
        <v>735356</v>
      </c>
      <c r="D9" s="168">
        <v>744671</v>
      </c>
      <c r="E9" s="107">
        <v>31</v>
      </c>
      <c r="F9" s="146">
        <f t="shared" si="0"/>
        <v>21084.03</v>
      </c>
      <c r="G9" s="146">
        <f t="shared" si="0"/>
        <v>22796.036</v>
      </c>
      <c r="H9" s="146">
        <f t="shared" si="0"/>
        <v>23084.801</v>
      </c>
      <c r="I9" s="3"/>
    </row>
    <row r="10" spans="1:9" ht="12.75">
      <c r="A10" s="14" t="s">
        <v>59</v>
      </c>
      <c r="B10" s="146">
        <v>126732</v>
      </c>
      <c r="C10" s="146">
        <v>137023</v>
      </c>
      <c r="D10" s="168">
        <v>138716</v>
      </c>
      <c r="E10" s="107">
        <v>20</v>
      </c>
      <c r="F10" s="146">
        <f t="shared" si="0"/>
        <v>2534.64</v>
      </c>
      <c r="G10" s="146">
        <f t="shared" si="0"/>
        <v>2740.46</v>
      </c>
      <c r="H10" s="146">
        <f t="shared" si="0"/>
        <v>2774.32</v>
      </c>
      <c r="I10" s="3"/>
    </row>
    <row r="11" spans="1:9" ht="12.75">
      <c r="A11" s="14" t="s">
        <v>60</v>
      </c>
      <c r="B11" s="146">
        <v>424623</v>
      </c>
      <c r="C11" s="146">
        <v>459102</v>
      </c>
      <c r="D11" s="168">
        <v>464941</v>
      </c>
      <c r="E11" s="107">
        <v>30</v>
      </c>
      <c r="F11" s="146">
        <f t="shared" si="0"/>
        <v>12738.69</v>
      </c>
      <c r="G11" s="146">
        <f t="shared" si="0"/>
        <v>13773.06</v>
      </c>
      <c r="H11" s="146">
        <f t="shared" si="0"/>
        <v>13948.23</v>
      </c>
      <c r="I11" s="3"/>
    </row>
    <row r="12" spans="1:9" ht="12.75">
      <c r="A12" s="14"/>
      <c r="B12" s="146"/>
      <c r="C12" s="146"/>
      <c r="D12" s="168"/>
      <c r="E12" s="107"/>
      <c r="F12" s="146"/>
      <c r="G12" s="146"/>
      <c r="H12" s="146"/>
      <c r="I12" s="3"/>
    </row>
    <row r="13" spans="1:9" ht="12.75">
      <c r="A13" s="26" t="s">
        <v>61</v>
      </c>
      <c r="B13" s="147">
        <v>2333237</v>
      </c>
      <c r="C13" s="147">
        <v>2522694</v>
      </c>
      <c r="D13" s="170">
        <v>2554619</v>
      </c>
      <c r="E13" s="148" t="s">
        <v>124</v>
      </c>
      <c r="F13" s="147">
        <f>SUM(F8:F11)</f>
        <v>47374.880000000005</v>
      </c>
      <c r="G13" s="147">
        <f>SUM(G8:G11)</f>
        <v>51221.685999999994</v>
      </c>
      <c r="H13" s="147">
        <f>SUM(H8:H11)</f>
        <v>51870.261</v>
      </c>
      <c r="I13" s="3"/>
    </row>
    <row r="14" spans="1:9" ht="12.75">
      <c r="A14" s="12" t="s">
        <v>62</v>
      </c>
      <c r="B14" s="146"/>
      <c r="C14" s="146"/>
      <c r="D14" s="168"/>
      <c r="E14" s="107"/>
      <c r="F14" s="146"/>
      <c r="G14" s="146"/>
      <c r="H14" s="146"/>
      <c r="I14" s="3"/>
    </row>
    <row r="15" spans="1:9" ht="12.75">
      <c r="A15" s="16" t="s">
        <v>63</v>
      </c>
      <c r="B15" s="149">
        <v>43062</v>
      </c>
      <c r="C15" s="149">
        <v>34600</v>
      </c>
      <c r="D15" s="169">
        <v>31144</v>
      </c>
      <c r="E15" s="150">
        <v>20</v>
      </c>
      <c r="F15" s="149">
        <f>$E15*B15/1000</f>
        <v>861.24</v>
      </c>
      <c r="G15" s="149">
        <f>$E15*C15/1000</f>
        <v>692</v>
      </c>
      <c r="H15" s="149">
        <f>$E15*D15/1000</f>
        <v>622.88</v>
      </c>
      <c r="I15" s="3"/>
    </row>
    <row r="16" spans="1:9" ht="12.75">
      <c r="A16" s="12" t="s">
        <v>64</v>
      </c>
      <c r="B16" s="146"/>
      <c r="C16" s="146"/>
      <c r="D16" s="168"/>
      <c r="E16" s="107"/>
      <c r="F16" s="146"/>
      <c r="G16" s="146"/>
      <c r="H16" s="146"/>
      <c r="I16" s="3"/>
    </row>
    <row r="17" spans="1:9" ht="12.75">
      <c r="A17" s="14" t="s">
        <v>65</v>
      </c>
      <c r="B17" s="146">
        <v>4950617</v>
      </c>
      <c r="C17" s="146">
        <v>5033862</v>
      </c>
      <c r="D17" s="168">
        <v>5074387</v>
      </c>
      <c r="E17" s="107">
        <v>0.8</v>
      </c>
      <c r="F17" s="146">
        <f aca="true" t="shared" si="1" ref="F17:H19">$E17*B17/1000</f>
        <v>3960.4936000000002</v>
      </c>
      <c r="G17" s="146">
        <f t="shared" si="1"/>
        <v>4027.0896000000002</v>
      </c>
      <c r="H17" s="146">
        <f t="shared" si="1"/>
        <v>4059.5096000000003</v>
      </c>
      <c r="I17" s="3"/>
    </row>
    <row r="18" spans="1:9" ht="12.75">
      <c r="A18" s="14" t="s">
        <v>66</v>
      </c>
      <c r="B18" s="146">
        <v>13679494</v>
      </c>
      <c r="C18" s="146">
        <v>13977897</v>
      </c>
      <c r="D18" s="168">
        <v>13767717</v>
      </c>
      <c r="E18" s="107">
        <v>1.25</v>
      </c>
      <c r="F18" s="146">
        <f t="shared" si="1"/>
        <v>17099.3675</v>
      </c>
      <c r="G18" s="146">
        <f t="shared" si="1"/>
        <v>17472.37125</v>
      </c>
      <c r="H18" s="146">
        <f t="shared" si="1"/>
        <v>17209.64625</v>
      </c>
      <c r="I18" s="3"/>
    </row>
    <row r="19" spans="1:9" ht="12.75">
      <c r="A19" s="14" t="s">
        <v>60</v>
      </c>
      <c r="B19" s="146">
        <v>1269402</v>
      </c>
      <c r="C19" s="146">
        <v>1243751</v>
      </c>
      <c r="D19" s="168">
        <v>619382</v>
      </c>
      <c r="E19" s="107">
        <v>1.5</v>
      </c>
      <c r="F19" s="146">
        <f t="shared" si="1"/>
        <v>1904.103</v>
      </c>
      <c r="G19" s="146">
        <f t="shared" si="1"/>
        <v>1865.6265</v>
      </c>
      <c r="H19" s="146">
        <f t="shared" si="1"/>
        <v>929.073</v>
      </c>
      <c r="I19" s="3"/>
    </row>
    <row r="20" spans="1:9" ht="12.75">
      <c r="A20" s="14"/>
      <c r="B20" s="146"/>
      <c r="C20" s="146"/>
      <c r="D20" s="168"/>
      <c r="E20" s="107"/>
      <c r="F20" s="146"/>
      <c r="G20" s="146"/>
      <c r="H20" s="146"/>
      <c r="I20" s="3"/>
    </row>
    <row r="21" spans="1:9" ht="12.75">
      <c r="A21" s="26" t="s">
        <v>61</v>
      </c>
      <c r="B21" s="147">
        <v>19899513</v>
      </c>
      <c r="C21" s="147">
        <v>20255510</v>
      </c>
      <c r="D21" s="170">
        <v>19461486</v>
      </c>
      <c r="E21" s="148" t="s">
        <v>124</v>
      </c>
      <c r="F21" s="147">
        <f>SUM(F17:F19)</f>
        <v>22963.9641</v>
      </c>
      <c r="G21" s="147">
        <f>SUM(G17:G19)</f>
        <v>23365.087349999998</v>
      </c>
      <c r="H21" s="147">
        <f>SUM(H17:H19)</f>
        <v>22198.228850000003</v>
      </c>
      <c r="I21" s="3"/>
    </row>
    <row r="22" spans="1:9" ht="12.75">
      <c r="A22" s="12" t="s">
        <v>67</v>
      </c>
      <c r="B22" s="146"/>
      <c r="C22" s="146"/>
      <c r="D22" s="168"/>
      <c r="E22" s="107"/>
      <c r="F22" s="146"/>
      <c r="G22" s="146"/>
      <c r="H22" s="146"/>
      <c r="I22" s="3"/>
    </row>
    <row r="23" spans="1:9" ht="12.75">
      <c r="A23" s="14" t="s">
        <v>68</v>
      </c>
      <c r="B23" s="146">
        <v>1127633</v>
      </c>
      <c r="C23" s="146">
        <v>1314134</v>
      </c>
      <c r="D23" s="168">
        <v>1345452</v>
      </c>
      <c r="E23" s="107">
        <v>0.4</v>
      </c>
      <c r="F23" s="146">
        <f aca="true" t="shared" si="2" ref="F23:H25">$E23*B23/1000</f>
        <v>451.0532</v>
      </c>
      <c r="G23" s="146">
        <f t="shared" si="2"/>
        <v>525.6536</v>
      </c>
      <c r="H23" s="146">
        <f t="shared" si="2"/>
        <v>538.1808000000001</v>
      </c>
      <c r="I23" s="3"/>
    </row>
    <row r="24" spans="1:9" ht="12.75">
      <c r="A24" s="14" t="s">
        <v>69</v>
      </c>
      <c r="B24" s="146">
        <v>388102</v>
      </c>
      <c r="C24" s="146">
        <v>326242</v>
      </c>
      <c r="D24" s="168">
        <v>314898</v>
      </c>
      <c r="E24" s="107">
        <v>0.6</v>
      </c>
      <c r="F24" s="146">
        <f t="shared" si="2"/>
        <v>232.8612</v>
      </c>
      <c r="G24" s="146">
        <f t="shared" si="2"/>
        <v>195.74519999999998</v>
      </c>
      <c r="H24" s="146">
        <f t="shared" si="2"/>
        <v>188.9388</v>
      </c>
      <c r="I24" s="3"/>
    </row>
    <row r="25" spans="1:9" ht="12.75">
      <c r="A25" s="14" t="s">
        <v>60</v>
      </c>
      <c r="B25" s="146">
        <v>294736</v>
      </c>
      <c r="C25" s="146">
        <v>280178</v>
      </c>
      <c r="D25" s="168">
        <v>288874</v>
      </c>
      <c r="E25" s="107">
        <v>1</v>
      </c>
      <c r="F25" s="146">
        <f t="shared" si="2"/>
        <v>294.736</v>
      </c>
      <c r="G25" s="146">
        <f t="shared" si="2"/>
        <v>280.178</v>
      </c>
      <c r="H25" s="146">
        <f t="shared" si="2"/>
        <v>288.874</v>
      </c>
      <c r="I25" s="3"/>
    </row>
    <row r="26" spans="1:9" ht="12.75">
      <c r="A26" s="14"/>
      <c r="B26" s="146"/>
      <c r="C26" s="146"/>
      <c r="D26" s="168"/>
      <c r="E26" s="107"/>
      <c r="F26" s="146"/>
      <c r="G26" s="146"/>
      <c r="H26" s="146"/>
      <c r="I26" s="3"/>
    </row>
    <row r="27" spans="1:9" ht="13.5" thickBot="1">
      <c r="A27" s="103" t="s">
        <v>61</v>
      </c>
      <c r="B27" s="151">
        <v>1810471</v>
      </c>
      <c r="C27" s="151">
        <v>1920554</v>
      </c>
      <c r="D27" s="171">
        <v>1949224</v>
      </c>
      <c r="E27" s="152" t="s">
        <v>124</v>
      </c>
      <c r="F27" s="151">
        <f>SUM(F23:F25)</f>
        <v>978.6504</v>
      </c>
      <c r="G27" s="151">
        <f>SUM(G23:G25)</f>
        <v>1001.5767999999999</v>
      </c>
      <c r="H27" s="151">
        <f>SUM(H23:H25)</f>
        <v>1015.9936000000001</v>
      </c>
      <c r="I27" s="3"/>
    </row>
  </sheetData>
  <mergeCells count="4">
    <mergeCell ref="B5:D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1"/>
  <dimension ref="A1:J23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2" customWidth="1"/>
    <col min="7" max="16384" width="11.421875" style="2" customWidth="1"/>
  </cols>
  <sheetData>
    <row r="1" spans="1:10" s="62" customFormat="1" ht="18">
      <c r="A1" s="177" t="s">
        <v>125</v>
      </c>
      <c r="B1" s="177"/>
      <c r="C1" s="177"/>
      <c r="D1" s="177"/>
      <c r="E1" s="177"/>
      <c r="F1" s="177"/>
      <c r="G1" s="61"/>
      <c r="H1" s="61"/>
      <c r="I1" s="61"/>
      <c r="J1" s="61"/>
    </row>
    <row r="3" spans="1:10" ht="15">
      <c r="A3" s="176" t="s">
        <v>186</v>
      </c>
      <c r="B3" s="176"/>
      <c r="C3" s="176"/>
      <c r="D3" s="176"/>
      <c r="E3" s="176"/>
      <c r="F3" s="176"/>
      <c r="G3" s="64"/>
      <c r="H3" s="64"/>
      <c r="I3" s="64"/>
      <c r="J3" s="64"/>
    </row>
    <row r="4" spans="1:10" ht="14.2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6" ht="12.75">
      <c r="A5" s="50"/>
      <c r="B5" s="191" t="s">
        <v>165</v>
      </c>
      <c r="C5" s="198"/>
      <c r="D5" s="198"/>
      <c r="E5" s="198"/>
      <c r="F5" s="198"/>
    </row>
    <row r="6" spans="1:6" ht="12.75">
      <c r="A6" s="51" t="s">
        <v>146</v>
      </c>
      <c r="B6" s="191" t="s">
        <v>119</v>
      </c>
      <c r="C6" s="198"/>
      <c r="D6" s="198"/>
      <c r="E6" s="199"/>
      <c r="F6" s="52" t="s">
        <v>166</v>
      </c>
    </row>
    <row r="7" spans="1:6" ht="13.5" thickBot="1">
      <c r="A7" s="51"/>
      <c r="B7" s="24" t="s">
        <v>167</v>
      </c>
      <c r="C7" s="24" t="s">
        <v>168</v>
      </c>
      <c r="D7" s="24" t="s">
        <v>169</v>
      </c>
      <c r="E7" s="24" t="s">
        <v>170</v>
      </c>
      <c r="F7" s="59" t="s">
        <v>171</v>
      </c>
    </row>
    <row r="8" spans="1:6" ht="12.75">
      <c r="A8" s="155">
        <v>1985</v>
      </c>
      <c r="B8" s="156">
        <v>49321</v>
      </c>
      <c r="C8" s="156">
        <v>53361</v>
      </c>
      <c r="D8" s="156">
        <v>8125</v>
      </c>
      <c r="E8" s="157">
        <v>569</v>
      </c>
      <c r="F8" s="158">
        <v>512</v>
      </c>
    </row>
    <row r="9" spans="1:6" ht="12.75">
      <c r="A9" s="153">
        <v>1986</v>
      </c>
      <c r="B9" s="53">
        <v>54335</v>
      </c>
      <c r="C9" s="53">
        <v>80639</v>
      </c>
      <c r="D9" s="53">
        <v>5607</v>
      </c>
      <c r="E9" s="53">
        <v>1760</v>
      </c>
      <c r="F9" s="54">
        <v>731</v>
      </c>
    </row>
    <row r="10" spans="1:6" ht="12.75">
      <c r="A10" s="153">
        <v>1987</v>
      </c>
      <c r="B10" s="53">
        <v>58939</v>
      </c>
      <c r="C10" s="53">
        <v>84324</v>
      </c>
      <c r="D10" s="53">
        <v>5327</v>
      </c>
      <c r="E10" s="53">
        <v>2840</v>
      </c>
      <c r="F10" s="54">
        <v>564</v>
      </c>
    </row>
    <row r="11" spans="1:6" ht="12.75">
      <c r="A11" s="153">
        <v>1988</v>
      </c>
      <c r="B11" s="53">
        <v>47251</v>
      </c>
      <c r="C11" s="53">
        <v>69481</v>
      </c>
      <c r="D11" s="53">
        <v>6414</v>
      </c>
      <c r="E11" s="53">
        <v>1116</v>
      </c>
      <c r="F11" s="54">
        <v>188</v>
      </c>
    </row>
    <row r="12" spans="1:6" ht="12.75">
      <c r="A12" s="153">
        <v>1989</v>
      </c>
      <c r="B12" s="53">
        <v>49765</v>
      </c>
      <c r="C12" s="53">
        <v>64864</v>
      </c>
      <c r="D12" s="53">
        <v>6748</v>
      </c>
      <c r="E12" s="53">
        <v>3165</v>
      </c>
      <c r="F12" s="54">
        <v>611</v>
      </c>
    </row>
    <row r="13" spans="1:6" ht="12.75">
      <c r="A13" s="153">
        <v>1990</v>
      </c>
      <c r="B13" s="53">
        <v>47945</v>
      </c>
      <c r="C13" s="53">
        <v>49699</v>
      </c>
      <c r="D13" s="53">
        <v>5809</v>
      </c>
      <c r="E13" s="53">
        <v>4032</v>
      </c>
      <c r="F13" s="54">
        <v>596</v>
      </c>
    </row>
    <row r="14" spans="1:6" ht="12.75">
      <c r="A14" s="153">
        <v>1991</v>
      </c>
      <c r="B14" s="53">
        <v>43595</v>
      </c>
      <c r="C14" s="53">
        <v>46179</v>
      </c>
      <c r="D14" s="53">
        <v>1913</v>
      </c>
      <c r="E14" s="53">
        <v>1791</v>
      </c>
      <c r="F14" s="54">
        <v>967</v>
      </c>
    </row>
    <row r="15" spans="1:6" ht="12.75">
      <c r="A15" s="153">
        <v>1992</v>
      </c>
      <c r="B15" s="53">
        <v>35170</v>
      </c>
      <c r="C15" s="53">
        <v>30455</v>
      </c>
      <c r="D15" s="53">
        <v>1711</v>
      </c>
      <c r="E15" s="53">
        <v>1175</v>
      </c>
      <c r="F15" s="54">
        <v>928</v>
      </c>
    </row>
    <row r="16" spans="1:6" ht="12.75">
      <c r="A16" s="153">
        <v>1993</v>
      </c>
      <c r="B16" s="53">
        <v>37592</v>
      </c>
      <c r="C16" s="53">
        <v>19984</v>
      </c>
      <c r="D16" s="53">
        <v>1059</v>
      </c>
      <c r="E16" s="55">
        <v>854</v>
      </c>
      <c r="F16" s="54">
        <v>768</v>
      </c>
    </row>
    <row r="17" spans="1:6" ht="12.75">
      <c r="A17" s="153">
        <v>1994</v>
      </c>
      <c r="B17" s="53">
        <v>59634</v>
      </c>
      <c r="C17" s="53">
        <v>24891</v>
      </c>
      <c r="D17" s="53">
        <v>2136</v>
      </c>
      <c r="E17" s="53">
        <v>2072</v>
      </c>
      <c r="F17" s="54">
        <v>160</v>
      </c>
    </row>
    <row r="18" spans="1:6" ht="12.75">
      <c r="A18" s="153">
        <v>1995</v>
      </c>
      <c r="B18" s="53">
        <v>49990</v>
      </c>
      <c r="C18" s="53">
        <v>27157</v>
      </c>
      <c r="D18" s="53">
        <v>2315</v>
      </c>
      <c r="E18" s="55">
        <v>976</v>
      </c>
      <c r="F18" s="54">
        <v>138</v>
      </c>
    </row>
    <row r="19" spans="1:6" ht="12.75">
      <c r="A19" s="153">
        <v>1996</v>
      </c>
      <c r="B19" s="53">
        <v>63708</v>
      </c>
      <c r="C19" s="53">
        <v>29389</v>
      </c>
      <c r="D19" s="53">
        <v>1582</v>
      </c>
      <c r="E19" s="55">
        <v>883</v>
      </c>
      <c r="F19" s="54">
        <v>404</v>
      </c>
    </row>
    <row r="20" spans="1:9" ht="12.75">
      <c r="A20" s="153">
        <v>1997</v>
      </c>
      <c r="B20" s="5">
        <v>75927.10963</v>
      </c>
      <c r="C20" s="5">
        <v>26903.0595</v>
      </c>
      <c r="D20" s="6">
        <v>2107</v>
      </c>
      <c r="E20" s="5">
        <v>1114</v>
      </c>
      <c r="F20" s="7">
        <v>277.07936</v>
      </c>
      <c r="G20" s="56"/>
      <c r="H20" s="57"/>
      <c r="I20" s="57"/>
    </row>
    <row r="21" spans="1:9" ht="12.75">
      <c r="A21" s="153">
        <v>1998</v>
      </c>
      <c r="B21" s="5">
        <v>71415.66614</v>
      </c>
      <c r="C21" s="5">
        <v>29246.089</v>
      </c>
      <c r="D21" s="167">
        <v>2231</v>
      </c>
      <c r="E21" s="5">
        <v>168</v>
      </c>
      <c r="F21" s="7">
        <v>103.0227</v>
      </c>
      <c r="G21" s="56"/>
      <c r="H21" s="57"/>
      <c r="I21" s="57"/>
    </row>
    <row r="22" spans="1:6" ht="13.5" thickBot="1">
      <c r="A22" s="159">
        <v>1999</v>
      </c>
      <c r="B22" s="160">
        <v>54846</v>
      </c>
      <c r="C22" s="160">
        <v>28677</v>
      </c>
      <c r="D22" s="160">
        <v>1157.8136723634848</v>
      </c>
      <c r="E22" s="160">
        <v>87.1863276365152</v>
      </c>
      <c r="F22" s="161">
        <v>111</v>
      </c>
    </row>
    <row r="23" spans="1:7" ht="12.75">
      <c r="A23" s="56" t="s">
        <v>118</v>
      </c>
      <c r="B23" s="3"/>
      <c r="C23" s="3"/>
      <c r="D23" s="3"/>
      <c r="E23" s="3"/>
      <c r="F23" s="3"/>
      <c r="G23" s="3"/>
    </row>
  </sheetData>
  <mergeCells count="4">
    <mergeCell ref="A1:F1"/>
    <mergeCell ref="A3:F3"/>
    <mergeCell ref="B5:F5"/>
    <mergeCell ref="B6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J23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2" customWidth="1"/>
    <col min="7" max="16384" width="11.421875" style="2" customWidth="1"/>
  </cols>
  <sheetData>
    <row r="1" spans="1:10" s="62" customFormat="1" ht="18">
      <c r="A1" s="177" t="s">
        <v>125</v>
      </c>
      <c r="B1" s="177"/>
      <c r="C1" s="177"/>
      <c r="D1" s="177"/>
      <c r="E1" s="177"/>
      <c r="F1" s="177"/>
      <c r="G1" s="61"/>
      <c r="H1" s="61"/>
      <c r="I1" s="61"/>
      <c r="J1" s="61"/>
    </row>
    <row r="3" spans="1:6" ht="15">
      <c r="A3" s="176" t="s">
        <v>187</v>
      </c>
      <c r="B3" s="176"/>
      <c r="C3" s="176"/>
      <c r="D3" s="176"/>
      <c r="E3" s="176"/>
      <c r="F3" s="176"/>
    </row>
    <row r="4" ht="12.75">
      <c r="A4" s="58"/>
    </row>
    <row r="5" spans="1:6" ht="12.75">
      <c r="A5" s="50"/>
      <c r="B5" s="191" t="s">
        <v>172</v>
      </c>
      <c r="C5" s="198"/>
      <c r="D5" s="198"/>
      <c r="E5" s="198"/>
      <c r="F5" s="198"/>
    </row>
    <row r="6" spans="1:6" ht="12.75">
      <c r="A6" s="51" t="s">
        <v>146</v>
      </c>
      <c r="B6" s="191" t="s">
        <v>119</v>
      </c>
      <c r="C6" s="198"/>
      <c r="D6" s="198"/>
      <c r="E6" s="199"/>
      <c r="F6" s="59" t="s">
        <v>166</v>
      </c>
    </row>
    <row r="7" spans="1:6" ht="13.5" thickBot="1">
      <c r="A7" s="51"/>
      <c r="B7" s="154" t="s">
        <v>167</v>
      </c>
      <c r="C7" s="154" t="s">
        <v>168</v>
      </c>
      <c r="D7" s="154" t="s">
        <v>169</v>
      </c>
      <c r="E7" s="154" t="s">
        <v>170</v>
      </c>
      <c r="F7" s="59" t="s">
        <v>171</v>
      </c>
    </row>
    <row r="8" spans="1:6" ht="12.75">
      <c r="A8" s="155">
        <v>1985</v>
      </c>
      <c r="B8" s="156">
        <v>3084</v>
      </c>
      <c r="C8" s="157">
        <v>144</v>
      </c>
      <c r="D8" s="157">
        <v>259</v>
      </c>
      <c r="E8" s="157">
        <v>44</v>
      </c>
      <c r="F8" s="162">
        <v>1778</v>
      </c>
    </row>
    <row r="9" spans="1:6" ht="12.75">
      <c r="A9" s="153">
        <v>1986</v>
      </c>
      <c r="B9" s="53">
        <v>9755</v>
      </c>
      <c r="C9" s="55">
        <v>494</v>
      </c>
      <c r="D9" s="55">
        <v>111</v>
      </c>
      <c r="E9" s="55">
        <v>62</v>
      </c>
      <c r="F9" s="60">
        <v>1013</v>
      </c>
    </row>
    <row r="10" spans="1:6" ht="12.75">
      <c r="A10" s="153">
        <v>1987</v>
      </c>
      <c r="B10" s="53">
        <v>15962</v>
      </c>
      <c r="C10" s="53">
        <v>1047</v>
      </c>
      <c r="D10" s="55">
        <v>170</v>
      </c>
      <c r="E10" s="55">
        <v>26</v>
      </c>
      <c r="F10" s="60">
        <v>1126</v>
      </c>
    </row>
    <row r="11" spans="1:6" ht="12.75">
      <c r="A11" s="153">
        <v>1988</v>
      </c>
      <c r="B11" s="53">
        <v>17784</v>
      </c>
      <c r="C11" s="53">
        <v>1582</v>
      </c>
      <c r="D11" s="55">
        <v>350</v>
      </c>
      <c r="E11" s="55">
        <v>11</v>
      </c>
      <c r="F11" s="54">
        <v>371</v>
      </c>
    </row>
    <row r="12" spans="1:6" ht="12.75">
      <c r="A12" s="153">
        <v>1989</v>
      </c>
      <c r="B12" s="53">
        <v>11816</v>
      </c>
      <c r="C12" s="53">
        <v>2179</v>
      </c>
      <c r="D12" s="55">
        <v>449</v>
      </c>
      <c r="E12" s="55">
        <v>11</v>
      </c>
      <c r="F12" s="54">
        <v>132</v>
      </c>
    </row>
    <row r="13" spans="1:6" ht="12.75">
      <c r="A13" s="153">
        <v>1990</v>
      </c>
      <c r="B13" s="53">
        <v>12521</v>
      </c>
      <c r="C13" s="53">
        <v>2821</v>
      </c>
      <c r="D13" s="55">
        <v>422</v>
      </c>
      <c r="E13" s="55">
        <v>208</v>
      </c>
      <c r="F13" s="54">
        <v>83</v>
      </c>
    </row>
    <row r="14" spans="1:6" ht="12.75">
      <c r="A14" s="153">
        <v>1991</v>
      </c>
      <c r="B14" s="53">
        <v>13737</v>
      </c>
      <c r="C14" s="53">
        <v>3840</v>
      </c>
      <c r="D14" s="55">
        <v>476</v>
      </c>
      <c r="E14" s="55">
        <v>259</v>
      </c>
      <c r="F14" s="54">
        <v>37</v>
      </c>
    </row>
    <row r="15" spans="1:6" ht="12.75">
      <c r="A15" s="153">
        <v>1992</v>
      </c>
      <c r="B15" s="53">
        <v>22276</v>
      </c>
      <c r="C15" s="53">
        <v>3858</v>
      </c>
      <c r="D15" s="55">
        <v>355</v>
      </c>
      <c r="E15" s="55">
        <v>113</v>
      </c>
      <c r="F15" s="54">
        <v>105</v>
      </c>
    </row>
    <row r="16" spans="1:6" ht="12.75">
      <c r="A16" s="153">
        <v>1993</v>
      </c>
      <c r="B16" s="53">
        <v>22383</v>
      </c>
      <c r="C16" s="53">
        <v>6093</v>
      </c>
      <c r="D16" s="55">
        <v>258</v>
      </c>
      <c r="E16" s="55">
        <v>155</v>
      </c>
      <c r="F16" s="54">
        <v>25</v>
      </c>
    </row>
    <row r="17" spans="1:6" ht="12.75">
      <c r="A17" s="153">
        <v>1994</v>
      </c>
      <c r="B17" s="53">
        <v>18884</v>
      </c>
      <c r="C17" s="53">
        <v>6219</v>
      </c>
      <c r="D17" s="55">
        <v>625</v>
      </c>
      <c r="E17" s="55">
        <v>267</v>
      </c>
      <c r="F17" s="54">
        <v>104</v>
      </c>
    </row>
    <row r="18" spans="1:6" ht="12.75">
      <c r="A18" s="153">
        <v>1995</v>
      </c>
      <c r="B18" s="53">
        <v>22599</v>
      </c>
      <c r="C18" s="53">
        <v>7820</v>
      </c>
      <c r="D18" s="55">
        <v>793</v>
      </c>
      <c r="E18" s="55">
        <v>307</v>
      </c>
      <c r="F18" s="54">
        <v>264</v>
      </c>
    </row>
    <row r="19" spans="1:6" ht="12.75">
      <c r="A19" s="153">
        <v>1996</v>
      </c>
      <c r="B19" s="53">
        <v>23948</v>
      </c>
      <c r="C19" s="53">
        <v>8475</v>
      </c>
      <c r="D19" s="55">
        <v>478</v>
      </c>
      <c r="E19" s="55">
        <v>242</v>
      </c>
      <c r="F19" s="54">
        <v>79</v>
      </c>
    </row>
    <row r="20" spans="1:6" ht="12.75">
      <c r="A20" s="153">
        <v>1997</v>
      </c>
      <c r="B20" s="5">
        <v>30077.1215</v>
      </c>
      <c r="C20" s="5">
        <v>9566.6542</v>
      </c>
      <c r="D20" s="8">
        <v>432</v>
      </c>
      <c r="E20" s="8">
        <v>191</v>
      </c>
      <c r="F20" s="9">
        <v>97</v>
      </c>
    </row>
    <row r="21" spans="1:6" ht="12.75">
      <c r="A21" s="153">
        <v>1998</v>
      </c>
      <c r="B21" s="5">
        <v>27218.231</v>
      </c>
      <c r="C21" s="5">
        <v>9069.569000000001</v>
      </c>
      <c r="D21" s="8">
        <v>518</v>
      </c>
      <c r="E21" s="8">
        <v>425</v>
      </c>
      <c r="F21" s="9">
        <v>160</v>
      </c>
    </row>
    <row r="22" spans="1:6" ht="13.5" thickBot="1">
      <c r="A22" s="159">
        <v>1999</v>
      </c>
      <c r="B22" s="160">
        <v>30894</v>
      </c>
      <c r="C22" s="160">
        <v>8124</v>
      </c>
      <c r="D22" s="160">
        <v>437.9904458598726</v>
      </c>
      <c r="E22" s="160">
        <v>359.3550955414013</v>
      </c>
      <c r="F22" s="163">
        <v>113</v>
      </c>
    </row>
    <row r="23" spans="1:6" ht="12.75">
      <c r="A23" s="56" t="s">
        <v>118</v>
      </c>
      <c r="B23" s="3"/>
      <c r="C23" s="3"/>
      <c r="D23" s="3"/>
      <c r="E23" s="3"/>
      <c r="F23" s="3"/>
    </row>
  </sheetData>
  <mergeCells count="4">
    <mergeCell ref="B5:F5"/>
    <mergeCell ref="B6:E6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J7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16384" width="11.421875" style="2" customWidth="1"/>
  </cols>
  <sheetData>
    <row r="1" spans="1:9" s="62" customFormat="1" ht="18">
      <c r="A1" s="177" t="s">
        <v>125</v>
      </c>
      <c r="B1" s="177"/>
      <c r="C1" s="177"/>
      <c r="D1" s="177"/>
      <c r="E1" s="177"/>
      <c r="F1" s="177"/>
      <c r="G1" s="177"/>
      <c r="H1" s="177"/>
      <c r="I1" s="177"/>
    </row>
    <row r="3" spans="1:10" ht="15">
      <c r="A3" s="176" t="s">
        <v>188</v>
      </c>
      <c r="B3" s="176"/>
      <c r="C3" s="176"/>
      <c r="D3" s="176"/>
      <c r="E3" s="176"/>
      <c r="F3" s="176"/>
      <c r="G3" s="176"/>
      <c r="H3" s="176"/>
      <c r="I3" s="176"/>
      <c r="J3" s="64"/>
    </row>
    <row r="5" spans="1:10" ht="12.75">
      <c r="A5" s="201" t="s">
        <v>71</v>
      </c>
      <c r="B5" s="190" t="s">
        <v>119</v>
      </c>
      <c r="C5" s="190"/>
      <c r="D5" s="190"/>
      <c r="E5" s="190"/>
      <c r="F5" s="190"/>
      <c r="G5" s="190"/>
      <c r="H5" s="200" t="s">
        <v>120</v>
      </c>
      <c r="I5" s="173"/>
      <c r="J5" s="3"/>
    </row>
    <row r="6" spans="1:10" ht="12.75">
      <c r="A6" s="201"/>
      <c r="B6" s="190" t="s">
        <v>121</v>
      </c>
      <c r="C6" s="190"/>
      <c r="D6" s="190" t="s">
        <v>122</v>
      </c>
      <c r="E6" s="190"/>
      <c r="F6" s="190" t="s">
        <v>123</v>
      </c>
      <c r="G6" s="190"/>
      <c r="H6" s="174"/>
      <c r="I6" s="175"/>
      <c r="J6" s="3"/>
    </row>
    <row r="7" spans="1:10" ht="13.5" thickBot="1">
      <c r="A7" s="188"/>
      <c r="B7" s="24">
        <v>1998</v>
      </c>
      <c r="C7" s="24">
        <v>1999</v>
      </c>
      <c r="D7" s="24">
        <v>1998</v>
      </c>
      <c r="E7" s="24">
        <v>1999</v>
      </c>
      <c r="F7" s="24">
        <v>1998</v>
      </c>
      <c r="G7" s="24">
        <v>1999</v>
      </c>
      <c r="H7" s="24">
        <v>1998</v>
      </c>
      <c r="I7" s="52">
        <v>1999</v>
      </c>
      <c r="J7" s="3"/>
    </row>
    <row r="8" spans="1:9" ht="12.75">
      <c r="A8" s="129" t="s">
        <v>116</v>
      </c>
      <c r="B8" s="130">
        <v>71415.5</v>
      </c>
      <c r="C8" s="130">
        <v>54845.5</v>
      </c>
      <c r="D8" s="130">
        <v>29246</v>
      </c>
      <c r="E8" s="130">
        <v>28676.5</v>
      </c>
      <c r="F8" s="164">
        <v>2399</v>
      </c>
      <c r="G8" s="164">
        <v>1245</v>
      </c>
      <c r="H8" s="130">
        <v>103</v>
      </c>
      <c r="I8" s="131">
        <v>111</v>
      </c>
    </row>
    <row r="9" spans="1:9" ht="12.75">
      <c r="A9" s="4"/>
      <c r="B9" s="125"/>
      <c r="C9" s="125"/>
      <c r="D9" s="125"/>
      <c r="E9" s="125"/>
      <c r="F9" s="125"/>
      <c r="G9" s="125"/>
      <c r="H9" s="125"/>
      <c r="I9" s="126"/>
    </row>
    <row r="10" spans="1:9" ht="12.75">
      <c r="A10" s="4" t="s">
        <v>76</v>
      </c>
      <c r="B10" s="125"/>
      <c r="C10" s="125"/>
      <c r="D10" s="125"/>
      <c r="E10" s="125"/>
      <c r="F10" s="125"/>
      <c r="G10" s="125"/>
      <c r="H10" s="125"/>
      <c r="I10" s="126"/>
    </row>
    <row r="11" spans="1:9" ht="12.75">
      <c r="A11" s="10" t="s">
        <v>77</v>
      </c>
      <c r="B11" s="127">
        <v>28122.079800000003</v>
      </c>
      <c r="C11" s="127">
        <v>24322.635903000002</v>
      </c>
      <c r="D11" s="127">
        <v>24543.704</v>
      </c>
      <c r="E11" s="127">
        <v>25191.411610000003</v>
      </c>
      <c r="F11" s="127">
        <v>1599.0065</v>
      </c>
      <c r="G11" s="127">
        <v>908.5548</v>
      </c>
      <c r="H11" s="127">
        <v>92.20770000000002</v>
      </c>
      <c r="I11" s="128">
        <v>103.73182899999999</v>
      </c>
    </row>
    <row r="12" spans="1:9" ht="12.75">
      <c r="A12" s="10" t="s">
        <v>127</v>
      </c>
      <c r="B12" s="127">
        <v>4701.674000000001</v>
      </c>
      <c r="C12" s="127">
        <v>4711.243000999999</v>
      </c>
      <c r="D12" s="127">
        <v>283.629</v>
      </c>
      <c r="E12" s="127">
        <v>602.7860000000001</v>
      </c>
      <c r="F12" s="127" t="s">
        <v>124</v>
      </c>
      <c r="G12" s="127">
        <v>44.379000000000005</v>
      </c>
      <c r="H12" s="127">
        <v>4.687200000000001</v>
      </c>
      <c r="I12" s="128">
        <v>24.499000000000002</v>
      </c>
    </row>
    <row r="13" spans="1:9" ht="12.75">
      <c r="A13" s="10" t="s">
        <v>79</v>
      </c>
      <c r="B13" s="127">
        <v>218.61</v>
      </c>
      <c r="C13" s="127">
        <v>562.51</v>
      </c>
      <c r="D13" s="127" t="s">
        <v>124</v>
      </c>
      <c r="E13" s="127" t="s">
        <v>124</v>
      </c>
      <c r="F13" s="127" t="s">
        <v>124</v>
      </c>
      <c r="G13" s="127" t="s">
        <v>124</v>
      </c>
      <c r="H13" s="127" t="s">
        <v>124</v>
      </c>
      <c r="I13" s="128" t="s">
        <v>124</v>
      </c>
    </row>
    <row r="14" spans="1:9" ht="12.75">
      <c r="A14" s="10" t="s">
        <v>174</v>
      </c>
      <c r="B14" s="127">
        <v>663.479</v>
      </c>
      <c r="C14" s="127">
        <v>615.367</v>
      </c>
      <c r="D14" s="127">
        <v>98.785</v>
      </c>
      <c r="E14" s="127">
        <v>32.845</v>
      </c>
      <c r="F14" s="127">
        <v>29.965</v>
      </c>
      <c r="G14" s="127">
        <v>32.369</v>
      </c>
      <c r="H14" s="127" t="s">
        <v>124</v>
      </c>
      <c r="I14" s="128" t="s">
        <v>124</v>
      </c>
    </row>
    <row r="15" spans="1:9" ht="12.75">
      <c r="A15" s="10" t="s">
        <v>81</v>
      </c>
      <c r="B15" s="127">
        <v>751.4470000000001</v>
      </c>
      <c r="C15" s="127">
        <v>435.58</v>
      </c>
      <c r="D15" s="127">
        <v>121.46900000000001</v>
      </c>
      <c r="E15" s="127">
        <v>97.078</v>
      </c>
      <c r="F15" s="127" t="s">
        <v>124</v>
      </c>
      <c r="G15" s="127" t="s">
        <v>124</v>
      </c>
      <c r="H15" s="127">
        <v>37.19400000000001</v>
      </c>
      <c r="I15" s="128">
        <v>23.062003</v>
      </c>
    </row>
    <row r="16" spans="1:9" ht="12.75">
      <c r="A16" s="10" t="s">
        <v>83</v>
      </c>
      <c r="B16" s="127">
        <v>22.032</v>
      </c>
      <c r="C16" s="127">
        <v>47.738</v>
      </c>
      <c r="D16" s="127" t="s">
        <v>124</v>
      </c>
      <c r="E16" s="127" t="s">
        <v>124</v>
      </c>
      <c r="F16" s="127" t="s">
        <v>124</v>
      </c>
      <c r="G16" s="127" t="s">
        <v>124</v>
      </c>
      <c r="H16" s="127">
        <v>9.566</v>
      </c>
      <c r="I16" s="128">
        <v>24.804006</v>
      </c>
    </row>
    <row r="17" spans="1:9" ht="12.75">
      <c r="A17" s="10" t="s">
        <v>128</v>
      </c>
      <c r="B17" s="127">
        <v>8993.057999999999</v>
      </c>
      <c r="C17" s="127">
        <v>8873.751</v>
      </c>
      <c r="D17" s="127">
        <v>3321.978</v>
      </c>
      <c r="E17" s="127">
        <v>3840.432</v>
      </c>
      <c r="F17" s="127">
        <v>133.679</v>
      </c>
      <c r="G17" s="127">
        <v>194.013</v>
      </c>
      <c r="H17" s="127">
        <v>6.554</v>
      </c>
      <c r="I17" s="128">
        <v>8.361819999999998</v>
      </c>
    </row>
    <row r="18" spans="1:9" ht="12.75">
      <c r="A18" s="10" t="s">
        <v>129</v>
      </c>
      <c r="B18" s="127">
        <v>104.3</v>
      </c>
      <c r="C18" s="127">
        <v>156.421</v>
      </c>
      <c r="D18" s="127">
        <v>1974.761</v>
      </c>
      <c r="E18" s="127">
        <v>1932.7469999999998</v>
      </c>
      <c r="F18" s="127">
        <v>977.144</v>
      </c>
      <c r="G18" s="127">
        <v>284.627</v>
      </c>
      <c r="H18" s="127">
        <v>26.598</v>
      </c>
      <c r="I18" s="128">
        <v>7.2965</v>
      </c>
    </row>
    <row r="19" spans="1:9" ht="12.75">
      <c r="A19" s="10" t="s">
        <v>130</v>
      </c>
      <c r="B19" s="127">
        <v>1450.1480000000001</v>
      </c>
      <c r="C19" s="127">
        <v>1258.212</v>
      </c>
      <c r="D19" s="127">
        <v>41.69</v>
      </c>
      <c r="E19" s="127">
        <v>127.75800000000001</v>
      </c>
      <c r="F19" s="127" t="s">
        <v>124</v>
      </c>
      <c r="G19" s="127" t="s">
        <v>124</v>
      </c>
      <c r="H19" s="127" t="s">
        <v>124</v>
      </c>
      <c r="I19" s="128">
        <v>0.8480000000000001</v>
      </c>
    </row>
    <row r="20" spans="1:9" ht="12.75">
      <c r="A20" s="10" t="s">
        <v>88</v>
      </c>
      <c r="B20" s="127">
        <v>5558.176799999999</v>
      </c>
      <c r="C20" s="127">
        <v>3325.4349019999995</v>
      </c>
      <c r="D20" s="127">
        <v>1785.79</v>
      </c>
      <c r="E20" s="127">
        <v>1795.95761</v>
      </c>
      <c r="F20" s="127">
        <v>222.5475</v>
      </c>
      <c r="G20" s="127">
        <v>230.7498</v>
      </c>
      <c r="H20" s="127">
        <v>0.7185</v>
      </c>
      <c r="I20" s="128">
        <v>11.159000000000002</v>
      </c>
    </row>
    <row r="21" spans="1:9" ht="12.75">
      <c r="A21" s="10" t="s">
        <v>131</v>
      </c>
      <c r="B21" s="127">
        <v>621.846</v>
      </c>
      <c r="C21" s="127">
        <v>805.2189999999999</v>
      </c>
      <c r="D21" s="127">
        <v>696.228</v>
      </c>
      <c r="E21" s="127">
        <v>706.388</v>
      </c>
      <c r="F21" s="127">
        <v>58.716</v>
      </c>
      <c r="G21" s="127" t="s">
        <v>124</v>
      </c>
      <c r="H21" s="127" t="s">
        <v>124</v>
      </c>
      <c r="I21" s="128" t="s">
        <v>124</v>
      </c>
    </row>
    <row r="22" spans="1:9" ht="12.75">
      <c r="A22" s="10" t="s">
        <v>132</v>
      </c>
      <c r="B22" s="127">
        <v>1093.721</v>
      </c>
      <c r="C22" s="127">
        <v>639.535</v>
      </c>
      <c r="D22" s="127">
        <v>555.8489999999999</v>
      </c>
      <c r="E22" s="127">
        <v>354.41900000000004</v>
      </c>
      <c r="F22" s="127">
        <v>126.64900000000002</v>
      </c>
      <c r="G22" s="127">
        <v>95.55</v>
      </c>
      <c r="H22" s="127" t="s">
        <v>124</v>
      </c>
      <c r="I22" s="128" t="s">
        <v>124</v>
      </c>
    </row>
    <row r="23" spans="1:9" ht="12.75">
      <c r="A23" s="10" t="s">
        <v>133</v>
      </c>
      <c r="B23" s="127">
        <v>3850.932</v>
      </c>
      <c r="C23" s="127">
        <v>2782.8250000000003</v>
      </c>
      <c r="D23" s="127">
        <v>15499.969000000001</v>
      </c>
      <c r="E23" s="127">
        <v>15532.024000000001</v>
      </c>
      <c r="F23" s="127">
        <v>50.274</v>
      </c>
      <c r="G23" s="127">
        <v>26.535</v>
      </c>
      <c r="H23" s="127">
        <v>6.845</v>
      </c>
      <c r="I23" s="128">
        <v>3.5415</v>
      </c>
    </row>
    <row r="24" spans="1:9" ht="12.75">
      <c r="A24" s="10" t="s">
        <v>91</v>
      </c>
      <c r="B24" s="127">
        <v>92.656</v>
      </c>
      <c r="C24" s="127">
        <v>108.8</v>
      </c>
      <c r="D24" s="127">
        <v>163.556</v>
      </c>
      <c r="E24" s="127">
        <v>168.757</v>
      </c>
      <c r="F24" s="127" t="s">
        <v>124</v>
      </c>
      <c r="G24" s="127" t="s">
        <v>124</v>
      </c>
      <c r="H24" s="127" t="s">
        <v>124</v>
      </c>
      <c r="I24" s="128" t="s">
        <v>124</v>
      </c>
    </row>
    <row r="25" spans="1:9" ht="12.75">
      <c r="A25" s="4" t="s">
        <v>117</v>
      </c>
      <c r="B25" s="127"/>
      <c r="C25" s="127"/>
      <c r="D25" s="127"/>
      <c r="E25" s="127"/>
      <c r="F25" s="127"/>
      <c r="G25" s="127"/>
      <c r="H25" s="127"/>
      <c r="I25" s="128"/>
    </row>
    <row r="26" spans="1:9" ht="12.75">
      <c r="A26" s="11" t="s">
        <v>134</v>
      </c>
      <c r="B26" s="127"/>
      <c r="C26" s="127"/>
      <c r="D26" s="127"/>
      <c r="E26" s="127"/>
      <c r="F26" s="127"/>
      <c r="G26" s="127"/>
      <c r="H26" s="127"/>
      <c r="I26" s="128"/>
    </row>
    <row r="27" spans="1:9" ht="12.75">
      <c r="A27" s="10" t="s">
        <v>92</v>
      </c>
      <c r="B27" s="127">
        <v>16.2</v>
      </c>
      <c r="C27" s="127">
        <v>101.929</v>
      </c>
      <c r="D27" s="127">
        <v>92.9</v>
      </c>
      <c r="E27" s="127" t="s">
        <v>124</v>
      </c>
      <c r="F27" s="127" t="s">
        <v>124</v>
      </c>
      <c r="G27" s="127">
        <v>5.67</v>
      </c>
      <c r="H27" s="127" t="s">
        <v>124</v>
      </c>
      <c r="I27" s="128" t="s">
        <v>124</v>
      </c>
    </row>
    <row r="28" spans="1:9" ht="12.75">
      <c r="A28" s="10" t="s">
        <v>93</v>
      </c>
      <c r="B28" s="127">
        <v>407.06</v>
      </c>
      <c r="C28" s="127">
        <v>147.01</v>
      </c>
      <c r="D28" s="127">
        <v>314.894</v>
      </c>
      <c r="E28" s="127">
        <v>643.907</v>
      </c>
      <c r="F28" s="127">
        <v>100.268</v>
      </c>
      <c r="G28" s="127">
        <v>31.313000000000002</v>
      </c>
      <c r="H28" s="127" t="s">
        <v>124</v>
      </c>
      <c r="I28" s="128" t="s">
        <v>124</v>
      </c>
    </row>
    <row r="29" spans="1:9" ht="12.75">
      <c r="A29" s="10" t="s">
        <v>94</v>
      </c>
      <c r="B29" s="127">
        <v>111.245</v>
      </c>
      <c r="C29" s="127" t="s">
        <v>124</v>
      </c>
      <c r="D29" s="127" t="s">
        <v>124</v>
      </c>
      <c r="E29" s="127" t="s">
        <v>124</v>
      </c>
      <c r="F29" s="127" t="s">
        <v>124</v>
      </c>
      <c r="G29" s="127" t="s">
        <v>124</v>
      </c>
      <c r="H29" s="127" t="s">
        <v>124</v>
      </c>
      <c r="I29" s="128" t="s">
        <v>124</v>
      </c>
    </row>
    <row r="30" spans="1:9" ht="12.75">
      <c r="A30" s="10" t="s">
        <v>95</v>
      </c>
      <c r="B30" s="127" t="s">
        <v>124</v>
      </c>
      <c r="C30" s="127">
        <v>19.178</v>
      </c>
      <c r="D30" s="127" t="s">
        <v>124</v>
      </c>
      <c r="E30" s="127" t="s">
        <v>124</v>
      </c>
      <c r="F30" s="127" t="s">
        <v>124</v>
      </c>
      <c r="G30" s="127" t="s">
        <v>124</v>
      </c>
      <c r="H30" s="127" t="s">
        <v>124</v>
      </c>
      <c r="I30" s="128" t="s">
        <v>124</v>
      </c>
    </row>
    <row r="31" spans="1:9" ht="12.75">
      <c r="A31" s="10" t="s">
        <v>96</v>
      </c>
      <c r="B31" s="127">
        <v>194.211</v>
      </c>
      <c r="C31" s="127">
        <v>51</v>
      </c>
      <c r="D31" s="127" t="s">
        <v>124</v>
      </c>
      <c r="E31" s="127" t="s">
        <v>124</v>
      </c>
      <c r="F31" s="127">
        <v>22.416</v>
      </c>
      <c r="G31" s="127" t="s">
        <v>124</v>
      </c>
      <c r="H31" s="127" t="s">
        <v>124</v>
      </c>
      <c r="I31" s="128" t="s">
        <v>124</v>
      </c>
    </row>
    <row r="32" spans="1:9" ht="12.75">
      <c r="A32" s="10" t="s">
        <v>97</v>
      </c>
      <c r="B32" s="127">
        <v>7.025</v>
      </c>
      <c r="C32" s="127" t="s">
        <v>124</v>
      </c>
      <c r="D32" s="127">
        <v>4.644</v>
      </c>
      <c r="E32" s="127" t="s">
        <v>124</v>
      </c>
      <c r="F32" s="127" t="s">
        <v>124</v>
      </c>
      <c r="G32" s="127" t="s">
        <v>124</v>
      </c>
      <c r="H32" s="127" t="s">
        <v>124</v>
      </c>
      <c r="I32" s="128" t="s">
        <v>124</v>
      </c>
    </row>
    <row r="33" spans="1:9" ht="12.75">
      <c r="A33" s="10" t="s">
        <v>98</v>
      </c>
      <c r="B33" s="127">
        <v>256.355</v>
      </c>
      <c r="C33" s="127">
        <v>296.732</v>
      </c>
      <c r="D33" s="127" t="s">
        <v>124</v>
      </c>
      <c r="E33" s="127" t="s">
        <v>124</v>
      </c>
      <c r="F33" s="127" t="s">
        <v>124</v>
      </c>
      <c r="G33" s="127" t="s">
        <v>124</v>
      </c>
      <c r="H33" s="127" t="s">
        <v>124</v>
      </c>
      <c r="I33" s="128" t="s">
        <v>124</v>
      </c>
    </row>
    <row r="34" spans="1:9" ht="12.75">
      <c r="A34" s="10" t="s">
        <v>99</v>
      </c>
      <c r="B34" s="127">
        <v>1275.353</v>
      </c>
      <c r="C34" s="127">
        <v>2831.0409999999997</v>
      </c>
      <c r="D34" s="127" t="s">
        <v>124</v>
      </c>
      <c r="E34" s="127" t="s">
        <v>124</v>
      </c>
      <c r="F34" s="127" t="s">
        <v>124</v>
      </c>
      <c r="G34" s="127" t="s">
        <v>124</v>
      </c>
      <c r="H34" s="127" t="s">
        <v>124</v>
      </c>
      <c r="I34" s="128" t="s">
        <v>124</v>
      </c>
    </row>
    <row r="35" spans="1:9" ht="12.75">
      <c r="A35" s="10" t="s">
        <v>100</v>
      </c>
      <c r="B35" s="127" t="s">
        <v>124</v>
      </c>
      <c r="C35" s="127">
        <v>78.712</v>
      </c>
      <c r="D35" s="127" t="s">
        <v>124</v>
      </c>
      <c r="E35" s="127" t="s">
        <v>124</v>
      </c>
      <c r="F35" s="127" t="s">
        <v>124</v>
      </c>
      <c r="G35" s="127" t="s">
        <v>124</v>
      </c>
      <c r="H35" s="127">
        <v>1.234</v>
      </c>
      <c r="I35" s="128" t="s">
        <v>124</v>
      </c>
    </row>
    <row r="36" spans="1:9" ht="12.75">
      <c r="A36" s="10" t="s">
        <v>101</v>
      </c>
      <c r="B36" s="127">
        <v>217.19</v>
      </c>
      <c r="C36" s="127">
        <v>147.69</v>
      </c>
      <c r="D36" s="127">
        <v>1.5</v>
      </c>
      <c r="E36" s="127">
        <v>8</v>
      </c>
      <c r="F36" s="127">
        <v>43.45</v>
      </c>
      <c r="G36" s="127" t="s">
        <v>124</v>
      </c>
      <c r="H36" s="127" t="s">
        <v>124</v>
      </c>
      <c r="I36" s="128" t="s">
        <v>124</v>
      </c>
    </row>
    <row r="37" spans="1:9" ht="12.75">
      <c r="A37" s="10" t="s">
        <v>102</v>
      </c>
      <c r="B37" s="127">
        <v>96.63900000000001</v>
      </c>
      <c r="C37" s="127">
        <v>60</v>
      </c>
      <c r="D37" s="127">
        <v>13.975</v>
      </c>
      <c r="E37" s="127" t="s">
        <v>124</v>
      </c>
      <c r="F37" s="127">
        <v>19.906000000000002</v>
      </c>
      <c r="G37" s="127" t="s">
        <v>124</v>
      </c>
      <c r="H37" s="127" t="s">
        <v>124</v>
      </c>
      <c r="I37" s="128" t="s">
        <v>124</v>
      </c>
    </row>
    <row r="38" spans="1:9" ht="12.75">
      <c r="A38" s="10" t="s">
        <v>103</v>
      </c>
      <c r="B38" s="127" t="s">
        <v>124</v>
      </c>
      <c r="C38" s="127" t="s">
        <v>124</v>
      </c>
      <c r="D38" s="127">
        <v>30.396</v>
      </c>
      <c r="E38" s="127">
        <v>2.129</v>
      </c>
      <c r="F38" s="127" t="s">
        <v>124</v>
      </c>
      <c r="G38" s="127" t="s">
        <v>124</v>
      </c>
      <c r="H38" s="127" t="s">
        <v>124</v>
      </c>
      <c r="I38" s="128" t="s">
        <v>124</v>
      </c>
    </row>
    <row r="39" spans="1:9" ht="12.75">
      <c r="A39" s="10"/>
      <c r="B39" s="127"/>
      <c r="C39" s="127"/>
      <c r="D39" s="127"/>
      <c r="E39" s="127"/>
      <c r="F39" s="127"/>
      <c r="G39" s="127"/>
      <c r="H39" s="127"/>
      <c r="I39" s="128"/>
    </row>
    <row r="40" spans="1:9" ht="12.75">
      <c r="A40" s="4" t="s">
        <v>104</v>
      </c>
      <c r="B40" s="127"/>
      <c r="C40" s="127"/>
      <c r="D40" s="127"/>
      <c r="E40" s="127"/>
      <c r="F40" s="127"/>
      <c r="G40" s="127"/>
      <c r="H40" s="127"/>
      <c r="I40" s="128"/>
    </row>
    <row r="41" spans="1:9" ht="12.75">
      <c r="A41" s="10" t="s">
        <v>135</v>
      </c>
      <c r="B41" s="127">
        <v>411.565</v>
      </c>
      <c r="C41" s="127" t="s">
        <v>124</v>
      </c>
      <c r="D41" s="127">
        <v>167.66400000000002</v>
      </c>
      <c r="E41" s="127" t="s">
        <v>124</v>
      </c>
      <c r="F41" s="127" t="s">
        <v>124</v>
      </c>
      <c r="G41" s="127" t="s">
        <v>124</v>
      </c>
      <c r="H41" s="127" t="s">
        <v>124</v>
      </c>
      <c r="I41" s="128" t="s">
        <v>124</v>
      </c>
    </row>
    <row r="42" spans="1:9" ht="12.75">
      <c r="A42" s="10" t="s">
        <v>136</v>
      </c>
      <c r="B42" s="127">
        <v>1154.2920000000001</v>
      </c>
      <c r="C42" s="127">
        <v>728.8</v>
      </c>
      <c r="D42" s="127">
        <v>2119.845</v>
      </c>
      <c r="E42" s="127">
        <v>938.5260000000001</v>
      </c>
      <c r="F42" s="127" t="s">
        <v>124</v>
      </c>
      <c r="G42" s="127">
        <v>4.425</v>
      </c>
      <c r="H42" s="127" t="s">
        <v>124</v>
      </c>
      <c r="I42" s="128" t="s">
        <v>124</v>
      </c>
    </row>
    <row r="43" spans="1:9" ht="12.75">
      <c r="A43" s="10" t="s">
        <v>137</v>
      </c>
      <c r="B43" s="127">
        <v>40</v>
      </c>
      <c r="C43" s="127" t="s">
        <v>124</v>
      </c>
      <c r="D43" s="127" t="s">
        <v>124</v>
      </c>
      <c r="E43" s="127" t="s">
        <v>124</v>
      </c>
      <c r="F43" s="127" t="s">
        <v>124</v>
      </c>
      <c r="G43" s="127" t="s">
        <v>124</v>
      </c>
      <c r="H43" s="127" t="s">
        <v>124</v>
      </c>
      <c r="I43" s="128" t="s">
        <v>124</v>
      </c>
    </row>
    <row r="44" spans="1:9" ht="12.75">
      <c r="A44" s="10" t="s">
        <v>138</v>
      </c>
      <c r="B44" s="127">
        <v>585.534</v>
      </c>
      <c r="C44" s="127">
        <v>672.3109999999999</v>
      </c>
      <c r="D44" s="127" t="s">
        <v>124</v>
      </c>
      <c r="E44" s="127">
        <v>26.419</v>
      </c>
      <c r="F44" s="127" t="s">
        <v>124</v>
      </c>
      <c r="G44" s="127" t="s">
        <v>124</v>
      </c>
      <c r="H44" s="127">
        <v>3.595</v>
      </c>
      <c r="I44" s="128">
        <v>2.5829999999999997</v>
      </c>
    </row>
    <row r="45" spans="1:9" ht="12.75">
      <c r="A45" s="10" t="s">
        <v>139</v>
      </c>
      <c r="B45" s="127">
        <v>13224.43234</v>
      </c>
      <c r="C45" s="127">
        <v>9145.026</v>
      </c>
      <c r="D45" s="127">
        <v>25.576</v>
      </c>
      <c r="E45" s="127" t="s">
        <v>124</v>
      </c>
      <c r="F45" s="127">
        <v>54.044000000000004</v>
      </c>
      <c r="G45" s="127">
        <v>48.673</v>
      </c>
      <c r="H45" s="127">
        <v>4.565999999999999</v>
      </c>
      <c r="I45" s="128">
        <v>2.257</v>
      </c>
    </row>
    <row r="46" spans="1:9" ht="12.75">
      <c r="A46" s="10" t="s">
        <v>179</v>
      </c>
      <c r="B46" s="127" t="s">
        <v>124</v>
      </c>
      <c r="C46" s="127">
        <v>2.2190000000000003</v>
      </c>
      <c r="D46" s="127" t="s">
        <v>124</v>
      </c>
      <c r="E46" s="127">
        <v>387.831</v>
      </c>
      <c r="F46" s="127" t="s">
        <v>124</v>
      </c>
      <c r="G46" s="127" t="s">
        <v>124</v>
      </c>
      <c r="H46" s="127" t="s">
        <v>124</v>
      </c>
      <c r="I46" s="128" t="s">
        <v>124</v>
      </c>
    </row>
    <row r="47" spans="1:9" ht="12.75">
      <c r="A47" s="10" t="s">
        <v>144</v>
      </c>
      <c r="B47" s="127">
        <v>116.80799999999999</v>
      </c>
      <c r="C47" s="127">
        <v>116.955</v>
      </c>
      <c r="D47" s="127">
        <v>476.451</v>
      </c>
      <c r="E47" s="127">
        <v>209.44100000000003</v>
      </c>
      <c r="F47" s="127">
        <v>24.246000000000002</v>
      </c>
      <c r="G47" s="127" t="s">
        <v>124</v>
      </c>
      <c r="H47" s="127" t="s">
        <v>124</v>
      </c>
      <c r="I47" s="128" t="s">
        <v>124</v>
      </c>
    </row>
    <row r="48" spans="1:9" ht="12.75">
      <c r="A48" s="10" t="s">
        <v>142</v>
      </c>
      <c r="B48" s="127">
        <v>60.997</v>
      </c>
      <c r="C48" s="127">
        <v>42.88</v>
      </c>
      <c r="D48" s="127" t="s">
        <v>124</v>
      </c>
      <c r="E48" s="127">
        <v>1.035</v>
      </c>
      <c r="F48" s="127" t="s">
        <v>124</v>
      </c>
      <c r="G48" s="127" t="s">
        <v>124</v>
      </c>
      <c r="H48" s="127" t="s">
        <v>124</v>
      </c>
      <c r="I48" s="128" t="s">
        <v>124</v>
      </c>
    </row>
    <row r="49" spans="1:9" ht="13.5" thickBot="1">
      <c r="A49" s="132" t="s">
        <v>143</v>
      </c>
      <c r="B49" s="133">
        <v>2093.4120000000003</v>
      </c>
      <c r="C49" s="133">
        <v>1806.296</v>
      </c>
      <c r="D49" s="133" t="s">
        <v>124</v>
      </c>
      <c r="E49" s="133">
        <v>91.29</v>
      </c>
      <c r="F49" s="133" t="s">
        <v>124</v>
      </c>
      <c r="G49" s="133" t="s">
        <v>124</v>
      </c>
      <c r="H49" s="133" t="s">
        <v>124</v>
      </c>
      <c r="I49" s="134">
        <v>0.57</v>
      </c>
    </row>
    <row r="50" spans="1:9" ht="12.75">
      <c r="A50" s="56" t="s">
        <v>118</v>
      </c>
      <c r="B50" s="3"/>
      <c r="C50" s="3"/>
      <c r="D50" s="3"/>
      <c r="E50" s="3"/>
      <c r="F50" s="3"/>
      <c r="G50" s="3"/>
      <c r="H50" s="3"/>
      <c r="I50" s="3"/>
    </row>
    <row r="51" ht="12.75">
      <c r="A51" s="2" t="s">
        <v>117</v>
      </c>
    </row>
    <row r="52" ht="12.75">
      <c r="A52" s="2" t="s">
        <v>117</v>
      </c>
    </row>
    <row r="53" ht="12.75">
      <c r="A53" s="2" t="s">
        <v>117</v>
      </c>
    </row>
    <row r="54" ht="12.75">
      <c r="A54" s="2" t="s">
        <v>117</v>
      </c>
    </row>
    <row r="55" ht="12.75">
      <c r="A55" s="2" t="s">
        <v>117</v>
      </c>
    </row>
    <row r="56" ht="12.75">
      <c r="A56" s="2" t="s">
        <v>117</v>
      </c>
    </row>
    <row r="57" ht="12.75">
      <c r="A57" s="2" t="s">
        <v>117</v>
      </c>
    </row>
    <row r="58" ht="12.75">
      <c r="A58" s="2" t="s">
        <v>117</v>
      </c>
    </row>
    <row r="59" ht="12.75">
      <c r="A59" s="2" t="s">
        <v>117</v>
      </c>
    </row>
    <row r="60" ht="12.75">
      <c r="A60" s="2" t="s">
        <v>117</v>
      </c>
    </row>
    <row r="61" ht="12.75">
      <c r="A61" s="2" t="s">
        <v>117</v>
      </c>
    </row>
    <row r="62" ht="12.75">
      <c r="A62" s="2" t="s">
        <v>117</v>
      </c>
    </row>
    <row r="63" ht="12.75">
      <c r="A63" s="2" t="s">
        <v>117</v>
      </c>
    </row>
    <row r="64" ht="12.75">
      <c r="A64" s="2" t="s">
        <v>117</v>
      </c>
    </row>
    <row r="65" ht="12.75">
      <c r="A65" s="2" t="s">
        <v>117</v>
      </c>
    </row>
    <row r="66" ht="12.75">
      <c r="A66" s="2" t="s">
        <v>117</v>
      </c>
    </row>
    <row r="67" ht="12.75">
      <c r="A67" s="2" t="s">
        <v>117</v>
      </c>
    </row>
    <row r="68" ht="12.75">
      <c r="A68" s="2" t="s">
        <v>117</v>
      </c>
    </row>
    <row r="69" ht="12.75">
      <c r="A69" s="2" t="s">
        <v>117</v>
      </c>
    </row>
    <row r="70" ht="12.75">
      <c r="A70" s="2" t="s">
        <v>117</v>
      </c>
    </row>
    <row r="71" ht="12.75">
      <c r="A71" s="2" t="s">
        <v>117</v>
      </c>
    </row>
    <row r="72" ht="12.75">
      <c r="A72" s="2" t="s">
        <v>117</v>
      </c>
    </row>
    <row r="73" ht="12.75">
      <c r="A73" s="2" t="s">
        <v>117</v>
      </c>
    </row>
    <row r="74" ht="12.75">
      <c r="A74" s="2" t="s">
        <v>117</v>
      </c>
    </row>
    <row r="75" ht="12.75">
      <c r="A75" s="2" t="s">
        <v>117</v>
      </c>
    </row>
  </sheetData>
  <mergeCells count="8">
    <mergeCell ref="A1:I1"/>
    <mergeCell ref="H5:I6"/>
    <mergeCell ref="A3:I3"/>
    <mergeCell ref="A5:A7"/>
    <mergeCell ref="B5:G5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2002-11-13T08:53:51Z</cp:lastPrinted>
  <dcterms:created xsi:type="dcterms:W3CDTF">2000-01-05T09:14:08Z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