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23.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 localSheetId="0">'[8]p395fao'!$B$75</definedName>
    <definedName name="\A">#REF!</definedName>
    <definedName name="\B" localSheetId="0">'[9]p405'!#REF!</definedName>
    <definedName name="\B">#REF!</definedName>
    <definedName name="\C" localSheetId="0">'[8]p395fao'!$B$77</definedName>
    <definedName name="\C">#REF!</definedName>
    <definedName name="\D" localSheetId="0">'[8]p395fao'!$B$79</definedName>
    <definedName name="\D">'[5]19.11-12'!$B$51</definedName>
    <definedName name="\G" localSheetId="0">'[8]p395fao'!#REF!</definedName>
    <definedName name="\G">#REF!</definedName>
    <definedName name="\I">#REF!</definedName>
    <definedName name="\L" localSheetId="0">'[8]p395fao'!$B$81</definedName>
    <definedName name="\L">'[5]19.11-12'!$B$53</definedName>
    <definedName name="\N" localSheetId="0">#REF!</definedName>
    <definedName name="\N">#REF!</definedName>
    <definedName name="\T" localSheetId="0">'[8]19.18-19'!#REF!</definedName>
    <definedName name="\T">'[4]GANADE10'!$B$90</definedName>
    <definedName name="__123Graph_A" localSheetId="0" hidden="1">'[8]p399fao'!#REF!</definedName>
    <definedName name="__123Graph_A" hidden="1">'[5]19.14-15'!$B$34:$B$37</definedName>
    <definedName name="__123Graph_ACurrent" localSheetId="0" hidden="1">'[8]p399fao'!#REF!</definedName>
    <definedName name="__123Graph_ACurrent" hidden="1">'[5]19.14-15'!$B$34:$B$37</definedName>
    <definedName name="__123Graph_AGrßfico1" localSheetId="0" hidden="1">'[8]p399fao'!#REF!</definedName>
    <definedName name="__123Graph_AGrßfico1" hidden="1">'[5]19.14-15'!$B$34:$B$37</definedName>
    <definedName name="__123Graph_B" localSheetId="0" hidden="1">'[8]p399fao'!#REF!</definedName>
    <definedName name="__123Graph_B" hidden="1">'[1]p122'!#REF!</definedName>
    <definedName name="__123Graph_BCurrent" localSheetId="0" hidden="1">'[8]p399fao'!#REF!</definedName>
    <definedName name="__123Graph_BCurrent" hidden="1">'[5]19.14-15'!#REF!</definedName>
    <definedName name="__123Graph_BGrßfico1" localSheetId="0" hidden="1">'[8]p399fao'!#REF!</definedName>
    <definedName name="__123Graph_BGrßfico1" hidden="1">'[5]19.14-15'!#REF!</definedName>
    <definedName name="__123Graph_C" localSheetId="0" hidden="1">'[8]p399fao'!#REF!</definedName>
    <definedName name="__123Graph_C" hidden="1">'[5]19.14-15'!$C$34:$C$37</definedName>
    <definedName name="__123Graph_CCurrent" localSheetId="0" hidden="1">'[8]p399fao'!#REF!</definedName>
    <definedName name="__123Graph_CCurrent" hidden="1">'[5]19.14-15'!$C$34:$C$37</definedName>
    <definedName name="__123Graph_CGrßfico1" localSheetId="0" hidden="1">'[8]p399fao'!#REF!</definedName>
    <definedName name="__123Graph_CGrßfico1" hidden="1">'[5]19.14-15'!$C$34:$C$37</definedName>
    <definedName name="__123Graph_D" localSheetId="0" hidden="1">'[8]p399fao'!#REF!</definedName>
    <definedName name="__123Graph_D" hidden="1">'[1]p122'!#REF!</definedName>
    <definedName name="__123Graph_DCurrent" localSheetId="0" hidden="1">'[8]p399fao'!#REF!</definedName>
    <definedName name="__123Graph_DCurrent" hidden="1">'[5]19.14-15'!#REF!</definedName>
    <definedName name="__123Graph_DGrßfico1" localSheetId="0" hidden="1">'[8]p399fao'!#REF!</definedName>
    <definedName name="__123Graph_DGrßfico1" hidden="1">'[5]19.14-15'!#REF!</definedName>
    <definedName name="__123Graph_E" localSheetId="0" hidden="1">'[8]p399fao'!#REF!</definedName>
    <definedName name="__123Graph_E" hidden="1">'[5]19.14-15'!$D$34:$D$37</definedName>
    <definedName name="__123Graph_ECurrent" localSheetId="0" hidden="1">'[8]p399fao'!#REF!</definedName>
    <definedName name="__123Graph_ECurrent" hidden="1">'[5]19.14-15'!$D$34:$D$37</definedName>
    <definedName name="__123Graph_EGrßfico1" localSheetId="0" hidden="1">'[8]p399fao'!#REF!</definedName>
    <definedName name="__123Graph_EGrßfico1" hidden="1">'[5]19.14-15'!$D$34:$D$37</definedName>
    <definedName name="__123Graph_F" localSheetId="0" hidden="1">'[8]p399fao'!#REF!</definedName>
    <definedName name="__123Graph_F" hidden="1">'[1]p122'!#REF!</definedName>
    <definedName name="__123Graph_FCurrent" localSheetId="0" hidden="1">'[8]p399fao'!#REF!</definedName>
    <definedName name="__123Graph_FCurrent" hidden="1">'[5]19.14-15'!#REF!</definedName>
    <definedName name="__123Graph_FGrßfico1" localSheetId="0" hidden="1">'[8]p399fao'!#REF!</definedName>
    <definedName name="__123Graph_FGrßfico1" hidden="1">'[5]19.14-15'!#REF!</definedName>
    <definedName name="__123Graph_X" localSheetId="0" hidden="1">'[8]p399fao'!#REF!</definedName>
    <definedName name="__123Graph_X" hidden="1">'[1]p122'!#REF!</definedName>
    <definedName name="__123Graph_XCurrent" localSheetId="0" hidden="1">'[8]p399fao'!#REF!</definedName>
    <definedName name="__123Graph_XCurrent" hidden="1">'[5]19.14-15'!#REF!</definedName>
    <definedName name="__123Graph_XGrßfico1" localSheetId="0" hidden="1">'[8]p399fao'!#REF!</definedName>
    <definedName name="__123Graph_XGrßfico1" hidden="1">'[5]19.14-15'!#REF!</definedName>
    <definedName name="A_impresión_IM">#REF!</definedName>
    <definedName name="alk">'[5]19.11-12'!$B$53</definedName>
    <definedName name="_xlnm.Print_Area" localSheetId="0">'23.2'!$A$1:$F$85</definedName>
    <definedName name="GUION">#REF!</definedName>
    <definedName name="Imprimir_área_IM" localSheetId="0">'[7]GANADE15'!$A$35:$AG$39</definedName>
    <definedName name="Imprimir_área_IM">#REF!</definedName>
    <definedName name="p421">'[6]CARNE1'!$B$44</definedName>
    <definedName name="p431" hidden="1">'[6]CARNE7'!$G$11:$G$93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localSheetId="0" hidden="1">'[8]19.14-15'!#REF!</definedName>
    <definedName name="PP10" hidden="1">'[8]19.14-15'!$C$34:$C$37</definedName>
    <definedName name="PP11" localSheetId="0" hidden="1">'[8]19.14-15'!#REF!</definedName>
    <definedName name="PP11" hidden="1">'[8]19.14-15'!$C$34:$C$37</definedName>
    <definedName name="PP12" hidden="1">'[8]19.14-15'!$C$34:$C$37</definedName>
    <definedName name="PP13" localSheetId="0" hidden="1">'[8]19.14-15'!$C$34:$C$37</definedName>
    <definedName name="PP13" hidden="1">'[8]19.14-15'!#REF!</definedName>
    <definedName name="PP14" localSheetId="0" hidden="1">'[8]19.14-15'!$C$34:$C$37</definedName>
    <definedName name="PP14" hidden="1">'[8]19.14-15'!#REF!</definedName>
    <definedName name="PP15" hidden="1">'[8]19.14-15'!#REF!</definedName>
    <definedName name="PP16" localSheetId="0" hidden="1">'[8]19.14-15'!#REF!</definedName>
    <definedName name="PP16" hidden="1">'[8]19.14-15'!$D$34:$D$37</definedName>
    <definedName name="PP17" localSheetId="0" hidden="1">'[8]19.14-15'!#REF!</definedName>
    <definedName name="PP17" hidden="1">'[8]19.14-15'!$D$34:$D$37</definedName>
    <definedName name="pp18" hidden="1">'[8]19.14-15'!$D$34:$D$37</definedName>
    <definedName name="PP19" localSheetId="0" hidden="1">'[8]19.14-15'!$D$34:$D$37</definedName>
    <definedName name="pp19" hidden="1">'[8]19.14-15'!#REF!</definedName>
    <definedName name="PP2">'[8]19.22'!#REF!</definedName>
    <definedName name="PP20" localSheetId="0" hidden="1">'[8]19.14-15'!$D$34:$D$37</definedName>
    <definedName name="PP20" hidden="1">'[8]19.14-15'!#REF!</definedName>
    <definedName name="PP21" hidden="1">'[8]19.14-15'!#REF!</definedName>
    <definedName name="PP22" localSheetId="0" hidden="1">'[8]19.14-15'!#REF!</definedName>
    <definedName name="PP22" hidden="1">'[8]19.14-15'!#REF!</definedName>
    <definedName name="PP23" localSheetId="0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 localSheetId="0">'[7]GANADE1'!$B$75</definedName>
    <definedName name="PP4">'[8]19.11-12'!$B$51</definedName>
    <definedName name="PP5" localSheetId="0">'[8]19.11-12'!$B$53</definedName>
    <definedName name="PP5" hidden="1">'[8]19.14-15'!$B$34:$B$37</definedName>
    <definedName name="PP6" hidden="1">'[8]19.14-15'!$B$34:$B$37</definedName>
    <definedName name="PP7" localSheetId="0" hidden="1">'[8]19.14-15'!$B$34:$B$37</definedName>
    <definedName name="PP7" hidden="1">'[8]19.14-15'!#REF!</definedName>
    <definedName name="PP8" localSheetId="0" hidden="1">'[8]19.14-15'!$B$34:$B$37</definedName>
    <definedName name="PP8" hidden="1">'[8]19.14-15'!#REF!</definedName>
    <definedName name="PP9" hidden="1">'[8]19.14-15'!#REF!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<sst xmlns="http://schemas.openxmlformats.org/spreadsheetml/2006/main" count="54" uniqueCount="54">
  <si>
    <t>LANA Y PIELES</t>
  </si>
  <si>
    <t xml:space="preserve"> 23.2.  LANA: Análisis provincial del número de animales esquilados, 2000</t>
  </si>
  <si>
    <t>Provincias y</t>
  </si>
  <si>
    <t>Lana blanca</t>
  </si>
  <si>
    <t>Comunidades Autónomas</t>
  </si>
  <si>
    <t>Lana negra</t>
  </si>
  <si>
    <t>Total</t>
  </si>
  <si>
    <t>Fina</t>
  </si>
  <si>
    <t>Entrefina</t>
  </si>
  <si>
    <t>Basta</t>
  </si>
  <si>
    <t>A Coruña</t>
  </si>
  <si>
    <t>Lugo</t>
  </si>
  <si>
    <t>Ourense</t>
  </si>
  <si>
    <t>Pontevedra</t>
  </si>
  <si>
    <t>Alava</t>
  </si>
  <si>
    <t>Guipúzcoa</t>
  </si>
  <si>
    <t>Vizcaya</t>
  </si>
  <si>
    <t>Huesca</t>
  </si>
  <si>
    <t>Teruel</t>
  </si>
  <si>
    <t>Zaragoza</t>
  </si>
  <si>
    <t>Barcelona</t>
  </si>
  <si>
    <t>Girona</t>
  </si>
  <si>
    <t>Lleida</t>
  </si>
  <si>
    <t>Tarragona</t>
  </si>
  <si>
    <t>Avila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</si>
  <si>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</si>
  <si>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</si>
  <si>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</si>
  <si>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</si>
  <si>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</si>
  <si>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</si>
  <si>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</si>
  <si>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</si>
  <si>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>Albacete</t>
  </si>
  <si>
    <t>Ciudad Real</t>
  </si>
  <si>
    <t>Cuenca</t>
  </si>
  <si>
    <t>Guadalajara</t>
  </si>
  <si>
    <t>Toledo</t>
  </si>
  <si>
    <t>Alicante</t>
  </si>
  <si>
    <t>Castellón</t>
  </si>
  <si>
    <t>Valencia</t>
  </si>
  <si>
    <t>Badajoz</t>
  </si>
  <si>
    <t>Cáceres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</si>
  <si>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</si>
  <si>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</si>
  <si>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</si>
  <si>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</si>
  <si>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</si>
  <si>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</si>
  <si>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</si>
  <si>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</si>
  <si>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Las Palmas</t>
  </si>
  <si>
    <t>S.C. de Tenerife</t>
  </si>
  <si>
    <t>ESPAÑA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</si>
</sst>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;\(#,##0\);\–"/>
    <numFmt numFmtId="169" formatCode="#,##0;\(0.0\)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9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168" fontId="5" fillId="2" borderId="0" xfId="0" applyNumberFormat="1" applyFont="1" applyFill="1" applyAlignment="1">
      <alignment horizontal="centerContinuous"/>
    </xf>
    <xf numFmtId="168" fontId="6" fillId="2" borderId="0" xfId="0" applyNumberFormat="1" applyFont="1" applyFill="1" applyAlignment="1">
      <alignment/>
    </xf>
    <xf numFmtId="168" fontId="7" fillId="2" borderId="0" xfId="0" applyNumberFormat="1" applyFont="1" applyFill="1" applyBorder="1" applyAlignment="1">
      <alignment horizontal="centerContinuous"/>
    </xf>
    <xf numFmtId="168" fontId="8" fillId="2" borderId="0" xfId="0" applyNumberFormat="1" applyFont="1" applyFill="1" applyAlignment="1">
      <alignment/>
    </xf>
    <xf numFmtId="168" fontId="0" fillId="2" borderId="0" xfId="0" applyNumberFormat="1" applyFont="1" applyFill="1" applyAlignment="1">
      <alignment/>
    </xf>
    <xf numFmtId="168" fontId="8" fillId="2" borderId="0" xfId="0" applyNumberFormat="1" applyFont="1" applyFill="1" applyBorder="1" applyAlignment="1">
      <alignment/>
    </xf>
    <xf numFmtId="168" fontId="0" fillId="2" borderId="2" xfId="0" applyNumberFormat="1" applyFont="1" applyFill="1" applyBorder="1" applyAlignment="1">
      <alignment horizontal="center"/>
    </xf>
    <xf numFmtId="168" fontId="0" fillId="2" borderId="3" xfId="0" applyNumberFormat="1" applyFont="1" applyFill="1" applyBorder="1" applyAlignment="1">
      <alignment horizontal="center"/>
    </xf>
    <xf numFmtId="168" fontId="0" fillId="2" borderId="4" xfId="0" applyNumberFormat="1" applyFont="1" applyFill="1" applyBorder="1" applyAlignment="1">
      <alignment horizontal="center"/>
    </xf>
    <xf numFmtId="168" fontId="0" fillId="2" borderId="5" xfId="0" applyNumberFormat="1" applyFont="1" applyFill="1" applyBorder="1" applyAlignment="1">
      <alignment horizontal="center"/>
    </xf>
    <xf numFmtId="168" fontId="0" fillId="2" borderId="6" xfId="0" applyNumberFormat="1" applyFont="1" applyFill="1" applyBorder="1" applyAlignment="1">
      <alignment/>
    </xf>
    <xf numFmtId="168" fontId="0" fillId="2" borderId="7" xfId="0" applyNumberFormat="1" applyFont="1" applyFill="1" applyBorder="1" applyAlignment="1">
      <alignment/>
    </xf>
    <xf numFmtId="168" fontId="0" fillId="2" borderId="0" xfId="0" applyNumberFormat="1" applyFont="1" applyFill="1" applyBorder="1" applyAlignment="1">
      <alignment/>
    </xf>
    <xf numFmtId="168" fontId="0" fillId="2" borderId="8" xfId="0" applyNumberFormat="1" applyFont="1" applyFill="1" applyBorder="1" applyAlignment="1">
      <alignment horizontal="center"/>
    </xf>
    <xf numFmtId="168" fontId="0" fillId="2" borderId="0" xfId="0" applyNumberFormat="1" applyFont="1" applyFill="1" applyBorder="1" applyAlignment="1">
      <alignment horizontal="center"/>
    </xf>
    <xf numFmtId="168" fontId="0" fillId="2" borderId="9" xfId="0" applyNumberFormat="1" applyFont="1" applyFill="1" applyBorder="1" applyAlignment="1">
      <alignment horizontal="center"/>
    </xf>
    <xf numFmtId="168" fontId="0" fillId="2" borderId="10" xfId="0" applyNumberFormat="1" applyFont="1" applyFill="1" applyBorder="1" applyAlignment="1">
      <alignment horizontal="center"/>
    </xf>
    <xf numFmtId="168" fontId="0" fillId="2" borderId="1" xfId="0" applyNumberFormat="1" applyFont="1" applyFill="1" applyBorder="1" applyAlignment="1">
      <alignment horizontal="centerContinuous"/>
    </xf>
    <xf numFmtId="168" fontId="0" fillId="2" borderId="0" xfId="0" applyNumberFormat="1" applyFont="1" applyFill="1" applyBorder="1" applyAlignment="1">
      <alignment/>
    </xf>
    <xf numFmtId="168" fontId="0" fillId="2" borderId="10" xfId="0" applyNumberFormat="1" applyFont="1" applyFill="1" applyBorder="1" applyAlignment="1">
      <alignment/>
    </xf>
    <xf numFmtId="168" fontId="0" fillId="2" borderId="2" xfId="0" applyNumberFormat="1" applyFont="1" applyFill="1" applyBorder="1" applyAlignment="1">
      <alignment/>
    </xf>
    <xf numFmtId="168" fontId="0" fillId="2" borderId="6" xfId="0" applyNumberFormat="1" applyFont="1" applyFill="1" applyBorder="1" applyAlignment="1" applyProtection="1">
      <alignment horizontal="right"/>
      <protection/>
    </xf>
    <xf numFmtId="168" fontId="0" fillId="2" borderId="2" xfId="0" applyNumberFormat="1" applyFont="1" applyFill="1" applyBorder="1" applyAlignment="1" applyProtection="1">
      <alignment horizontal="right"/>
      <protection/>
    </xf>
    <xf numFmtId="168" fontId="0" fillId="2" borderId="7" xfId="0" applyNumberFormat="1" applyFont="1" applyFill="1" applyBorder="1" applyAlignment="1">
      <alignment horizontal="right"/>
    </xf>
    <xf numFmtId="168" fontId="0" fillId="2" borderId="8" xfId="0" applyNumberFormat="1" applyFont="1" applyFill="1" applyBorder="1" applyAlignment="1">
      <alignment/>
    </xf>
    <xf numFmtId="168" fontId="0" fillId="2" borderId="1" xfId="0" applyNumberFormat="1" applyFont="1" applyFill="1" applyBorder="1" applyAlignment="1" applyProtection="1">
      <alignment horizontal="right"/>
      <protection/>
    </xf>
    <xf numFmtId="168" fontId="0" fillId="2" borderId="8" xfId="0" applyNumberFormat="1" applyFont="1" applyFill="1" applyBorder="1" applyAlignment="1" applyProtection="1">
      <alignment horizontal="right"/>
      <protection/>
    </xf>
    <xf numFmtId="168" fontId="0" fillId="2" borderId="10" xfId="0" applyNumberFormat="1" applyFont="1" applyFill="1" applyBorder="1" applyAlignment="1">
      <alignment horizontal="right"/>
    </xf>
    <xf numFmtId="168" fontId="1" fillId="2" borderId="8" xfId="0" applyNumberFormat="1" applyFont="1" applyFill="1" applyBorder="1" applyAlignment="1">
      <alignment/>
    </xf>
    <xf numFmtId="168" fontId="1" fillId="2" borderId="1" xfId="0" applyNumberFormat="1" applyFont="1" applyFill="1" applyBorder="1" applyAlignment="1" applyProtection="1">
      <alignment horizontal="right"/>
      <protection/>
    </xf>
    <xf numFmtId="168" fontId="1" fillId="2" borderId="8" xfId="0" applyNumberFormat="1" applyFont="1" applyFill="1" applyBorder="1" applyAlignment="1" applyProtection="1">
      <alignment horizontal="right"/>
      <protection/>
    </xf>
    <xf numFmtId="168" fontId="1" fillId="2" borderId="10" xfId="0" applyNumberFormat="1" applyFont="1" applyFill="1" applyBorder="1" applyAlignment="1">
      <alignment horizontal="right"/>
    </xf>
    <xf numFmtId="168" fontId="0" fillId="2" borderId="1" xfId="0" applyNumberFormat="1" applyFont="1" applyFill="1" applyBorder="1" applyAlignment="1" applyProtection="1" quotePrefix="1">
      <alignment horizontal="right"/>
      <protection/>
    </xf>
    <xf numFmtId="168" fontId="0" fillId="2" borderId="1" xfId="0" applyNumberFormat="1" applyFont="1" applyFill="1" applyBorder="1" applyAlignment="1">
      <alignment horizontal="right"/>
    </xf>
    <xf numFmtId="168" fontId="0" fillId="2" borderId="8" xfId="0" applyNumberFormat="1" applyFont="1" applyFill="1" applyBorder="1" applyAlignment="1">
      <alignment horizontal="right"/>
    </xf>
    <xf numFmtId="168" fontId="1" fillId="2" borderId="11" xfId="0" applyNumberFormat="1" applyFont="1" applyFill="1" applyBorder="1" applyAlignment="1">
      <alignment/>
    </xf>
    <xf numFmtId="168" fontId="1" fillId="2" borderId="12" xfId="0" applyNumberFormat="1" applyFont="1" applyFill="1" applyBorder="1" applyAlignment="1">
      <alignment horizontal="right"/>
    </xf>
    <xf numFmtId="168" fontId="1" fillId="2" borderId="13" xfId="0" applyNumberFormat="1" applyFont="1" applyFill="1" applyBorder="1" applyAlignment="1">
      <alignment horizontal="right"/>
    </xf>
  </cellXfs>
  <cellStyles count="8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pe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VES%2020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internacional\faostat%20ganadero\FAOGANADEROv2.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3">
        <row r="35">
          <cell r="A35" t="str">
            <v>  1986 (2)</v>
          </cell>
          <cell r="B35" t="str">
            <v>|</v>
          </cell>
          <cell r="C35" t="str">
            <v>248</v>
          </cell>
          <cell r="D35" t="str">
            <v>|</v>
          </cell>
          <cell r="E35" t="str">
            <v>41</v>
          </cell>
          <cell r="F35" t="str">
            <v>|</v>
          </cell>
          <cell r="G35" t="str">
            <v>41</v>
          </cell>
          <cell r="H35" t="str">
            <v>|</v>
          </cell>
          <cell r="I35" t="str">
            <v>5</v>
          </cell>
          <cell r="J35" t="str">
            <v>|</v>
          </cell>
          <cell r="K35" t="str">
            <v>108  </v>
          </cell>
          <cell r="L35" t="str">
            <v>|</v>
          </cell>
          <cell r="M35" t="str">
            <v>53</v>
          </cell>
          <cell r="X35" t="str">
            <v>- 418 -</v>
          </cell>
        </row>
        <row r="36">
          <cell r="A36" t="str">
            <v>-</v>
          </cell>
          <cell r="B36" t="str">
            <v>-</v>
          </cell>
          <cell r="C36" t="str">
            <v>-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 t="str">
            <v>-</v>
          </cell>
          <cell r="M36" t="str">
            <v>-</v>
          </cell>
        </row>
        <row r="39">
          <cell r="A39" t="str">
            <v>-</v>
          </cell>
          <cell r="B39" t="str">
            <v>-</v>
          </cell>
          <cell r="C39" t="str">
            <v>-</v>
          </cell>
          <cell r="D39" t="str">
            <v>-</v>
          </cell>
          <cell r="E39" t="str">
            <v>-</v>
          </cell>
          <cell r="F39" t="str">
            <v>-</v>
          </cell>
          <cell r="G39" t="str">
            <v>-</v>
          </cell>
          <cell r="H39" t="str">
            <v>-</v>
          </cell>
          <cell r="I39" t="str">
            <v>-</v>
          </cell>
          <cell r="J39" t="str">
            <v>-</v>
          </cell>
          <cell r="K39" t="str">
            <v>-</v>
          </cell>
          <cell r="L39" t="str">
            <v>-</v>
          </cell>
          <cell r="M39" t="str">
            <v>-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91"/>
      <sheetName val="Hoja2"/>
      <sheetName val="Hoja3"/>
      <sheetName val="p48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25"/>
  <dimension ref="A1:J85"/>
  <sheetViews>
    <sheetView showGridLines="0" tabSelected="1" zoomScale="75" zoomScaleNormal="75" workbookViewId="0" topLeftCell="A1">
      <selection activeCell="A1" sqref="A1"/>
    </sheetView>
  </sheetViews>
  <sheetFormatPr defaultColWidth="11.421875" defaultRowHeight="12.75"/>
  <cols>
    <col min="1" max="1" width="30.7109375" style="5" customWidth="1"/>
    <col min="2" max="6" width="17.7109375" style="5" customWidth="1"/>
    <col min="7" max="16384" width="11.421875" style="5" customWidth="1"/>
  </cols>
  <sheetData>
    <row r="1" spans="1:6" s="2" customFormat="1" ht="18">
      <c r="A1" s="1" t="s">
        <v>0</v>
      </c>
      <c r="B1" s="1"/>
      <c r="C1" s="1"/>
      <c r="D1" s="1"/>
      <c r="E1" s="1"/>
      <c r="F1" s="1"/>
    </row>
    <row r="3" spans="1:10" ht="15">
      <c r="A3" s="3" t="s">
        <v>1</v>
      </c>
      <c r="B3" s="3"/>
      <c r="C3" s="3"/>
      <c r="D3" s="3"/>
      <c r="E3" s="3"/>
      <c r="F3" s="3"/>
      <c r="G3" s="4"/>
      <c r="H3" s="4"/>
      <c r="I3" s="4"/>
      <c r="J3" s="4"/>
    </row>
    <row r="4" spans="1:10" ht="12.75" customHeight="1" thickBot="1">
      <c r="A4" s="4"/>
      <c r="B4" s="4"/>
      <c r="C4" s="4"/>
      <c r="D4" s="4"/>
      <c r="E4" s="4"/>
      <c r="F4" s="4"/>
      <c r="G4" s="6"/>
      <c r="H4" s="4"/>
      <c r="I4" s="4"/>
      <c r="J4" s="4"/>
    </row>
    <row r="5" spans="1:7" ht="12.75">
      <c r="A5" s="7" t="s">
        <v>2</v>
      </c>
      <c r="B5" s="8"/>
      <c r="C5" s="9" t="s">
        <v>3</v>
      </c>
      <c r="D5" s="10"/>
      <c r="E5" s="11"/>
      <c r="F5" s="12"/>
      <c r="G5" s="13"/>
    </row>
    <row r="6" spans="1:7" ht="12.75">
      <c r="A6" s="14" t="s">
        <v>4</v>
      </c>
      <c r="B6" s="15"/>
      <c r="C6" s="16"/>
      <c r="D6" s="14"/>
      <c r="E6" s="15" t="s">
        <v>5</v>
      </c>
      <c r="F6" s="17" t="s">
        <v>6</v>
      </c>
      <c r="G6" s="13"/>
    </row>
    <row r="7" spans="1:7" ht="13.5" thickBot="1">
      <c r="A7" s="14"/>
      <c r="B7" s="15" t="s">
        <v>7</v>
      </c>
      <c r="C7" s="18" t="s">
        <v>8</v>
      </c>
      <c r="D7" s="14" t="s">
        <v>9</v>
      </c>
      <c r="E7" s="19"/>
      <c r="F7" s="20"/>
      <c r="G7" s="13"/>
    </row>
    <row r="8" spans="1:7" ht="12.75">
      <c r="A8" s="21" t="s">
        <v>10</v>
      </c>
      <c r="B8" s="22">
        <v>194</v>
      </c>
      <c r="C8" s="22">
        <v>4655.783906003957</v>
      </c>
      <c r="D8" s="22">
        <v>31042.96200589494</v>
      </c>
      <c r="E8" s="23">
        <v>2911.6076499643345</v>
      </c>
      <c r="F8" s="24">
        <f>SUM(B8:E8)</f>
        <v>38804.35356186323</v>
      </c>
      <c r="G8" s="13"/>
    </row>
    <row r="9" spans="1:7" ht="12.75">
      <c r="A9" s="25" t="s">
        <v>11</v>
      </c>
      <c r="B9" s="26">
        <v>0</v>
      </c>
      <c r="C9" s="26">
        <v>6936.347559252231</v>
      </c>
      <c r="D9" s="26">
        <v>56989.14308017389</v>
      </c>
      <c r="E9" s="27">
        <v>0</v>
      </c>
      <c r="F9" s="28">
        <f>SUM(B9:E9)</f>
        <v>63925.49063942612</v>
      </c>
      <c r="G9" s="13"/>
    </row>
    <row r="10" spans="1:7" ht="12.75">
      <c r="A10" s="25" t="s">
        <v>12</v>
      </c>
      <c r="B10" s="26">
        <v>0</v>
      </c>
      <c r="C10" s="27">
        <v>0</v>
      </c>
      <c r="D10" s="26">
        <v>65966.11081950445</v>
      </c>
      <c r="E10" s="27">
        <v>733.7720892047214</v>
      </c>
      <c r="F10" s="28">
        <f>SUM(B10:E10)</f>
        <v>66699.88290870917</v>
      </c>
      <c r="G10" s="13"/>
    </row>
    <row r="11" spans="1:7" ht="12.75">
      <c r="A11" s="25" t="s">
        <v>13</v>
      </c>
      <c r="B11" s="26">
        <v>0</v>
      </c>
      <c r="C11" s="26">
        <v>2071.4386078249286</v>
      </c>
      <c r="D11" s="26">
        <v>43472.32742493372</v>
      </c>
      <c r="E11" s="27">
        <v>3106.7910256927903</v>
      </c>
      <c r="F11" s="28">
        <f>SUM(B11:E11)</f>
        <v>48650.55705845144</v>
      </c>
      <c r="G11" s="13"/>
    </row>
    <row r="12" spans="1:7" ht="12.75">
      <c r="A12" s="29" t="str">
        <f>UPPER(" Galicia")</f>
        <v> GALICIA</v>
      </c>
      <c r="B12" s="30">
        <f>SUM(B8:B11)</f>
        <v>194</v>
      </c>
      <c r="C12" s="30">
        <f>SUM(C8:C11)</f>
        <v>13663.570073081117</v>
      </c>
      <c r="D12" s="30">
        <f>SUM(D8:D11)</f>
        <v>197470.543330507</v>
      </c>
      <c r="E12" s="31">
        <f>SUM(E8:E11)</f>
        <v>6752.170764861847</v>
      </c>
      <c r="F12" s="32">
        <f>SUM(B12:E12)</f>
        <v>218080.28416845</v>
      </c>
      <c r="G12" s="13"/>
    </row>
    <row r="13" spans="1:7" ht="12.75">
      <c r="A13" s="25"/>
      <c r="B13" s="26"/>
      <c r="C13" s="26"/>
      <c r="D13" s="26"/>
      <c r="E13" s="27"/>
      <c r="F13" s="28"/>
      <c r="G13" s="13"/>
    </row>
    <row r="14" spans="1:7" ht="12.75">
      <c r="A14" s="29" t="str">
        <f>UPPER(" P. de Asturias")</f>
        <v> P. DE ASTURIAS</v>
      </c>
      <c r="B14" s="30">
        <v>0</v>
      </c>
      <c r="C14" s="31">
        <v>0</v>
      </c>
      <c r="D14" s="30">
        <v>76890</v>
      </c>
      <c r="E14" s="31">
        <v>0</v>
      </c>
      <c r="F14" s="32">
        <f>SUM(B14:E14)</f>
        <v>76890</v>
      </c>
      <c r="G14" s="13"/>
    </row>
    <row r="15" spans="1:7" ht="12.75">
      <c r="A15" s="25"/>
      <c r="B15" s="26"/>
      <c r="C15" s="26"/>
      <c r="D15" s="26"/>
      <c r="E15" s="27"/>
      <c r="F15" s="28"/>
      <c r="G15" s="13"/>
    </row>
    <row r="16" spans="1:7" ht="12.75">
      <c r="A16" s="29" t="str">
        <f>UPPER(" Cantabria")</f>
        <v> CANTABRIA</v>
      </c>
      <c r="B16" s="30">
        <v>0</v>
      </c>
      <c r="C16" s="31">
        <v>0</v>
      </c>
      <c r="D16" s="31">
        <v>73839</v>
      </c>
      <c r="E16" s="30">
        <v>100</v>
      </c>
      <c r="F16" s="32">
        <f>SUM(B16:E16)</f>
        <v>73939</v>
      </c>
      <c r="G16" s="13"/>
    </row>
    <row r="17" spans="1:7" ht="12.75">
      <c r="A17" s="25"/>
      <c r="B17" s="26"/>
      <c r="C17" s="26"/>
      <c r="D17" s="26"/>
      <c r="E17" s="27"/>
      <c r="F17" s="28"/>
      <c r="G17" s="13"/>
    </row>
    <row r="18" spans="1:7" ht="12.75">
      <c r="A18" s="25" t="s">
        <v>14</v>
      </c>
      <c r="B18" s="26">
        <v>0</v>
      </c>
      <c r="C18" s="26">
        <v>21765</v>
      </c>
      <c r="D18" s="26">
        <v>65641</v>
      </c>
      <c r="E18" s="27">
        <v>0</v>
      </c>
      <c r="F18" s="28">
        <f>SUM(B18:E18)</f>
        <v>87406</v>
      </c>
      <c r="G18" s="13"/>
    </row>
    <row r="19" spans="1:7" ht="12.75">
      <c r="A19" s="25" t="s">
        <v>15</v>
      </c>
      <c r="B19" s="26">
        <v>0</v>
      </c>
      <c r="C19" s="27">
        <v>0</v>
      </c>
      <c r="D19" s="26">
        <v>152911</v>
      </c>
      <c r="E19" s="27">
        <v>0</v>
      </c>
      <c r="F19" s="28">
        <f>SUM(B19:E19)</f>
        <v>152911</v>
      </c>
      <c r="G19" s="13"/>
    </row>
    <row r="20" spans="1:7" ht="12.75">
      <c r="A20" s="25" t="s">
        <v>16</v>
      </c>
      <c r="B20" s="26">
        <v>0</v>
      </c>
      <c r="C20" s="27">
        <v>0</v>
      </c>
      <c r="D20" s="26">
        <v>66148</v>
      </c>
      <c r="E20" s="27">
        <v>0</v>
      </c>
      <c r="F20" s="28">
        <f>SUM(B20:E20)</f>
        <v>66148</v>
      </c>
      <c r="G20" s="13"/>
    </row>
    <row r="21" spans="1:7" ht="12.75">
      <c r="A21" s="29" t="str">
        <f>UPPER(" País Vasco")</f>
        <v> PAÍS VASCO</v>
      </c>
      <c r="B21" s="30">
        <f>SUM(B18:B20)</f>
        <v>0</v>
      </c>
      <c r="C21" s="30">
        <f>SUM(C18:C20)</f>
        <v>21765</v>
      </c>
      <c r="D21" s="30">
        <f>SUM(D18:D20)</f>
        <v>284700</v>
      </c>
      <c r="E21" s="31">
        <f>SUM(E18:E20)</f>
        <v>0</v>
      </c>
      <c r="F21" s="32">
        <f>SUM(B21:E21)</f>
        <v>306465</v>
      </c>
      <c r="G21" s="13"/>
    </row>
    <row r="22" spans="1:7" ht="12.75">
      <c r="A22" s="25"/>
      <c r="B22" s="26"/>
      <c r="C22" s="26"/>
      <c r="D22" s="26"/>
      <c r="E22" s="27"/>
      <c r="F22" s="28"/>
      <c r="G22" s="13"/>
    </row>
    <row r="23" spans="1:7" ht="12.75">
      <c r="A23" s="29" t="str">
        <f>UPPER(" Navarra")</f>
        <v> NAVARRA</v>
      </c>
      <c r="B23" s="30">
        <v>0</v>
      </c>
      <c r="C23" s="30">
        <v>216055</v>
      </c>
      <c r="D23" s="30">
        <v>469539</v>
      </c>
      <c r="E23" s="31">
        <v>0</v>
      </c>
      <c r="F23" s="32">
        <f>SUM(B23:E23)</f>
        <v>685594</v>
      </c>
      <c r="G23" s="13"/>
    </row>
    <row r="24" spans="1:7" ht="12.75">
      <c r="A24" s="25"/>
      <c r="B24" s="26"/>
      <c r="C24" s="26"/>
      <c r="D24" s="26"/>
      <c r="E24" s="27"/>
      <c r="F24" s="28"/>
      <c r="G24" s="13"/>
    </row>
    <row r="25" spans="1:7" ht="12.75">
      <c r="A25" s="29" t="str">
        <f>UPPER(" La Rioja")</f>
        <v> LA RIOJA</v>
      </c>
      <c r="B25" s="30">
        <v>120</v>
      </c>
      <c r="C25" s="30">
        <v>177995</v>
      </c>
      <c r="D25" s="30">
        <v>14568</v>
      </c>
      <c r="E25" s="31">
        <v>8900</v>
      </c>
      <c r="F25" s="32">
        <f>SUM(B25:E25)</f>
        <v>201583</v>
      </c>
      <c r="G25" s="13"/>
    </row>
    <row r="26" spans="1:7" ht="12.75">
      <c r="A26" s="25"/>
      <c r="B26" s="26"/>
      <c r="C26" s="26"/>
      <c r="D26" s="26"/>
      <c r="E26" s="27"/>
      <c r="F26" s="28"/>
      <c r="G26" s="13"/>
    </row>
    <row r="27" spans="1:7" ht="12.75">
      <c r="A27" s="25" t="s">
        <v>17</v>
      </c>
      <c r="B27" s="30">
        <v>0</v>
      </c>
      <c r="C27" s="26">
        <v>690794</v>
      </c>
      <c r="D27" s="27">
        <v>0</v>
      </c>
      <c r="E27" s="27">
        <v>2200</v>
      </c>
      <c r="F27" s="28">
        <f>SUM(B27:E27)</f>
        <v>692994</v>
      </c>
      <c r="G27" s="13"/>
    </row>
    <row r="28" spans="1:7" ht="12.75">
      <c r="A28" s="25" t="s">
        <v>18</v>
      </c>
      <c r="B28" s="26">
        <v>22192</v>
      </c>
      <c r="C28" s="26">
        <v>761940</v>
      </c>
      <c r="D28" s="26">
        <v>23836</v>
      </c>
      <c r="E28" s="27">
        <v>13973</v>
      </c>
      <c r="F28" s="28">
        <f>SUM(B28:E28)</f>
        <v>821941</v>
      </c>
      <c r="G28" s="13"/>
    </row>
    <row r="29" spans="1:7" ht="12.75">
      <c r="A29" s="25" t="s">
        <v>19</v>
      </c>
      <c r="B29" s="26">
        <v>0</v>
      </c>
      <c r="C29" s="26">
        <v>929900</v>
      </c>
      <c r="D29" s="27">
        <v>0</v>
      </c>
      <c r="E29" s="27">
        <v>23500</v>
      </c>
      <c r="F29" s="28">
        <f>SUM(B29:E29)</f>
        <v>953400</v>
      </c>
      <c r="G29" s="13"/>
    </row>
    <row r="30" spans="1:7" ht="12.75">
      <c r="A30" s="29" t="str">
        <f>UPPER(" Aragón")</f>
        <v> ARAGÓN</v>
      </c>
      <c r="B30" s="30">
        <f>SUM(B27:B29)</f>
        <v>22192</v>
      </c>
      <c r="C30" s="30">
        <f>SUM(C27:C29)</f>
        <v>2382634</v>
      </c>
      <c r="D30" s="30">
        <f>SUM(D27:D29)</f>
        <v>23836</v>
      </c>
      <c r="E30" s="31">
        <f>SUM(E27:E29)</f>
        <v>39673</v>
      </c>
      <c r="F30" s="32">
        <f>SUM(B30:E30)</f>
        <v>2468335</v>
      </c>
      <c r="G30" s="13"/>
    </row>
    <row r="31" spans="1:7" ht="12.75">
      <c r="A31" s="25"/>
      <c r="B31" s="26"/>
      <c r="C31" s="26"/>
      <c r="D31" s="26"/>
      <c r="E31" s="27"/>
      <c r="F31" s="28"/>
      <c r="G31" s="13"/>
    </row>
    <row r="32" spans="1:7" ht="12.75">
      <c r="A32" s="25" t="s">
        <v>20</v>
      </c>
      <c r="B32" s="26">
        <v>0</v>
      </c>
      <c r="C32" s="26">
        <v>190466</v>
      </c>
      <c r="D32" s="26">
        <v>8054</v>
      </c>
      <c r="E32" s="27">
        <v>2820</v>
      </c>
      <c r="F32" s="28">
        <f>SUM(B32:E32)</f>
        <v>201340</v>
      </c>
      <c r="G32" s="13"/>
    </row>
    <row r="33" spans="1:7" ht="12.75">
      <c r="A33" s="25" t="s">
        <v>21</v>
      </c>
      <c r="B33" s="26">
        <v>0</v>
      </c>
      <c r="C33" s="26">
        <v>170000</v>
      </c>
      <c r="D33" s="27">
        <v>0</v>
      </c>
      <c r="E33" s="27">
        <v>0</v>
      </c>
      <c r="F33" s="28">
        <f>SUM(B33:E33)</f>
        <v>170000</v>
      </c>
      <c r="G33" s="13"/>
    </row>
    <row r="34" spans="1:7" ht="12.75">
      <c r="A34" s="25" t="s">
        <v>22</v>
      </c>
      <c r="B34" s="26">
        <v>0</v>
      </c>
      <c r="C34" s="26">
        <v>240543</v>
      </c>
      <c r="D34" s="27">
        <v>0</v>
      </c>
      <c r="E34" s="27">
        <v>5200</v>
      </c>
      <c r="F34" s="28">
        <f>SUM(B34:E34)</f>
        <v>245743</v>
      </c>
      <c r="G34" s="13"/>
    </row>
    <row r="35" spans="1:7" ht="12.75">
      <c r="A35" s="25" t="s">
        <v>23</v>
      </c>
      <c r="B35" s="26">
        <v>0</v>
      </c>
      <c r="C35" s="26">
        <v>75110</v>
      </c>
      <c r="D35" s="26">
        <v>19344</v>
      </c>
      <c r="E35" s="27">
        <v>120</v>
      </c>
      <c r="F35" s="28">
        <f>SUM(B35:E35)</f>
        <v>94574</v>
      </c>
      <c r="G35" s="13"/>
    </row>
    <row r="36" spans="1:7" ht="12.75">
      <c r="A36" s="29" t="str">
        <f>UPPER(" Cataluña")</f>
        <v> CATALUÑA</v>
      </c>
      <c r="B36" s="30">
        <f>SUM(B32:B35)</f>
        <v>0</v>
      </c>
      <c r="C36" s="30">
        <f>SUM(C32:C35)</f>
        <v>676119</v>
      </c>
      <c r="D36" s="30">
        <f>SUM(D32:D35)</f>
        <v>27398</v>
      </c>
      <c r="E36" s="31">
        <f>SUM(E32:E35)</f>
        <v>8140</v>
      </c>
      <c r="F36" s="32">
        <f>SUM(B36:E36)</f>
        <v>711657</v>
      </c>
      <c r="G36" s="13"/>
    </row>
    <row r="37" spans="1:7" ht="12.75">
      <c r="A37" s="25"/>
      <c r="B37" s="26"/>
      <c r="C37" s="26"/>
      <c r="D37" s="26"/>
      <c r="E37" s="27"/>
      <c r="F37" s="28"/>
      <c r="G37" s="13"/>
    </row>
    <row r="38" spans="1:7" ht="12.75">
      <c r="A38" s="29" t="str">
        <f>UPPER(" Baleares")</f>
        <v> BALEARES</v>
      </c>
      <c r="B38" s="30">
        <v>0</v>
      </c>
      <c r="C38" s="30">
        <v>272606</v>
      </c>
      <c r="D38" s="31">
        <v>0</v>
      </c>
      <c r="E38" s="31">
        <v>0</v>
      </c>
      <c r="F38" s="32">
        <f>SUM(B38:E38)</f>
        <v>272606</v>
      </c>
      <c r="G38" s="13"/>
    </row>
    <row r="39" spans="1:7" ht="12.75">
      <c r="A39" s="25"/>
      <c r="B39" s="26"/>
      <c r="C39" s="26"/>
      <c r="D39" s="26"/>
      <c r="E39" s="27"/>
      <c r="F39" s="28"/>
      <c r="G39" s="13"/>
    </row>
    <row r="40" spans="1:7" ht="12.75">
      <c r="A40" s="25" t="s">
        <v>24</v>
      </c>
      <c r="B40" s="26">
        <v>20928</v>
      </c>
      <c r="C40" s="26">
        <v>209542</v>
      </c>
      <c r="D40" s="26">
        <v>26160</v>
      </c>
      <c r="E40" s="27">
        <v>4970</v>
      </c>
      <c r="F40" s="28">
        <f aca="true" t="shared" si="0" ref="F40:F49">SUM(B40:E40)</f>
        <v>261600</v>
      </c>
      <c r="G40" s="13"/>
    </row>
    <row r="41" spans="1:7" ht="12.75">
      <c r="A41" s="25" t="s">
        <v>25</v>
      </c>
      <c r="B41" s="26">
        <v>0</v>
      </c>
      <c r="C41" s="26">
        <v>449721.7861684194</v>
      </c>
      <c r="D41" s="26">
        <v>1685.8320845396722</v>
      </c>
      <c r="E41" s="27">
        <v>999.381747040932</v>
      </c>
      <c r="F41" s="28">
        <f t="shared" si="0"/>
        <v>452407.00000000006</v>
      </c>
      <c r="G41" s="13"/>
    </row>
    <row r="42" spans="1:7" ht="12.75">
      <c r="A42" s="25" t="s">
        <v>26</v>
      </c>
      <c r="B42" s="26">
        <v>140000</v>
      </c>
      <c r="C42" s="26">
        <v>5000</v>
      </c>
      <c r="D42" s="26">
        <v>545000</v>
      </c>
      <c r="E42" s="27">
        <v>2000</v>
      </c>
      <c r="F42" s="28">
        <f t="shared" si="0"/>
        <v>692000</v>
      </c>
      <c r="G42" s="13"/>
    </row>
    <row r="43" spans="1:7" ht="12.75">
      <c r="A43" s="25" t="s">
        <v>27</v>
      </c>
      <c r="B43" s="33">
        <v>471</v>
      </c>
      <c r="C43" s="26">
        <v>0</v>
      </c>
      <c r="D43" s="26">
        <v>339712</v>
      </c>
      <c r="E43" s="27">
        <v>700</v>
      </c>
      <c r="F43" s="28">
        <f t="shared" si="0"/>
        <v>340883</v>
      </c>
      <c r="G43" s="13"/>
    </row>
    <row r="44" spans="1:7" ht="12.75">
      <c r="A44" s="25" t="s">
        <v>28</v>
      </c>
      <c r="B44" s="33">
        <v>4035.4315340342064</v>
      </c>
      <c r="C44" s="26">
        <v>1498.8988942659544</v>
      </c>
      <c r="D44" s="26">
        <v>609282.0530900676</v>
      </c>
      <c r="E44" s="27">
        <v>9641.61648163236</v>
      </c>
      <c r="F44" s="28">
        <f t="shared" si="0"/>
        <v>624458.0000000001</v>
      </c>
      <c r="G44" s="13"/>
    </row>
    <row r="45" spans="1:7" ht="12.75">
      <c r="A45" s="25" t="s">
        <v>29</v>
      </c>
      <c r="B45" s="26">
        <v>83368</v>
      </c>
      <c r="C45" s="26">
        <v>170524</v>
      </c>
      <c r="D45" s="26">
        <v>113683</v>
      </c>
      <c r="E45" s="27">
        <v>11368</v>
      </c>
      <c r="F45" s="28">
        <f t="shared" si="0"/>
        <v>378943</v>
      </c>
      <c r="G45" s="13"/>
    </row>
    <row r="46" spans="1:7" ht="12.75">
      <c r="A46" s="25" t="s">
        <v>30</v>
      </c>
      <c r="B46" s="26">
        <v>36884</v>
      </c>
      <c r="C46" s="26">
        <v>377012</v>
      </c>
      <c r="D46" s="26">
        <v>8310</v>
      </c>
      <c r="E46" s="27">
        <v>18365</v>
      </c>
      <c r="F46" s="28">
        <f t="shared" si="0"/>
        <v>440571</v>
      </c>
      <c r="G46" s="13"/>
    </row>
    <row r="47" spans="1:7" ht="12.75">
      <c r="A47" s="25" t="s">
        <v>31</v>
      </c>
      <c r="B47" s="26">
        <v>0</v>
      </c>
      <c r="C47" s="26">
        <v>136780</v>
      </c>
      <c r="D47" s="26">
        <v>256720</v>
      </c>
      <c r="E47" s="27">
        <v>4360</v>
      </c>
      <c r="F47" s="28">
        <f t="shared" si="0"/>
        <v>397860</v>
      </c>
      <c r="G47" s="13"/>
    </row>
    <row r="48" spans="1:7" ht="12.75">
      <c r="A48" s="25" t="s">
        <v>32</v>
      </c>
      <c r="B48" s="26">
        <v>0</v>
      </c>
      <c r="C48" s="26">
        <v>240880</v>
      </c>
      <c r="D48" s="26">
        <v>396560</v>
      </c>
      <c r="E48" s="27">
        <v>16051</v>
      </c>
      <c r="F48" s="28">
        <f t="shared" si="0"/>
        <v>653491</v>
      </c>
      <c r="G48" s="13"/>
    </row>
    <row r="49" spans="1:7" ht="12.75">
      <c r="A49" s="29" t="str">
        <f>UPPER(" Castilla y León")</f>
        <v> CASTILLA Y LEÓN</v>
      </c>
      <c r="B49" s="30">
        <f>SUM(B40:B48)</f>
        <v>285686.4315340342</v>
      </c>
      <c r="C49" s="30">
        <f>SUM(C40:C48)</f>
        <v>1590958.6850626855</v>
      </c>
      <c r="D49" s="30">
        <f>SUM(D40:D48)</f>
        <v>2297112.8851746074</v>
      </c>
      <c r="E49" s="31">
        <f>SUM(E40:E48)</f>
        <v>68454.9982286733</v>
      </c>
      <c r="F49" s="32">
        <f t="shared" si="0"/>
        <v>4242213</v>
      </c>
      <c r="G49" s="13"/>
    </row>
    <row r="50" spans="1:7" ht="12.75">
      <c r="A50" s="25"/>
      <c r="B50" s="26"/>
      <c r="C50" s="26"/>
      <c r="D50" s="26"/>
      <c r="E50" s="27"/>
      <c r="F50" s="28"/>
      <c r="G50" s="13"/>
    </row>
    <row r="51" spans="1:7" ht="12.75">
      <c r="A51" s="29" t="str">
        <f>UPPER(" Madrid")</f>
        <v> MADRID</v>
      </c>
      <c r="B51" s="30">
        <v>0</v>
      </c>
      <c r="C51" s="30">
        <v>137000</v>
      </c>
      <c r="D51" s="30">
        <v>30000</v>
      </c>
      <c r="E51" s="31">
        <v>0</v>
      </c>
      <c r="F51" s="32">
        <f>SUM(B51:E51)</f>
        <v>167000</v>
      </c>
      <c r="G51" s="13"/>
    </row>
    <row r="52" spans="1:7" ht="12.75">
      <c r="A52" s="25"/>
      <c r="B52" s="26"/>
      <c r="C52" s="26"/>
      <c r="D52" s="26"/>
      <c r="E52" s="27"/>
      <c r="F52" s="28"/>
      <c r="G52" s="13"/>
    </row>
    <row r="53" spans="1:7" ht="12.75">
      <c r="A53" s="25" t="s">
        <v>33</v>
      </c>
      <c r="B53" s="26">
        <v>0</v>
      </c>
      <c r="C53" s="26">
        <v>595421</v>
      </c>
      <c r="D53" s="26">
        <v>0</v>
      </c>
      <c r="E53" s="27">
        <v>12152</v>
      </c>
      <c r="F53" s="28">
        <f aca="true" t="shared" si="1" ref="F53:F58">SUM(B53:E53)</f>
        <v>607573</v>
      </c>
      <c r="G53" s="13"/>
    </row>
    <row r="54" spans="1:7" ht="12.75">
      <c r="A54" s="25" t="s">
        <v>34</v>
      </c>
      <c r="B54" s="26">
        <v>219000</v>
      </c>
      <c r="C54" s="26">
        <v>717837</v>
      </c>
      <c r="D54" s="26">
        <v>0</v>
      </c>
      <c r="E54" s="27">
        <v>6880</v>
      </c>
      <c r="F54" s="28">
        <f t="shared" si="1"/>
        <v>943717</v>
      </c>
      <c r="G54" s="13"/>
    </row>
    <row r="55" spans="1:7" ht="12.75">
      <c r="A55" s="25" t="s">
        <v>35</v>
      </c>
      <c r="B55" s="26">
        <v>40000</v>
      </c>
      <c r="C55" s="26">
        <v>464434</v>
      </c>
      <c r="D55" s="27">
        <v>52600</v>
      </c>
      <c r="E55" s="27">
        <v>17094</v>
      </c>
      <c r="F55" s="28">
        <f t="shared" si="1"/>
        <v>574128</v>
      </c>
      <c r="G55" s="13"/>
    </row>
    <row r="56" spans="1:7" ht="12.75">
      <c r="A56" s="25" t="s">
        <v>36</v>
      </c>
      <c r="B56" s="26">
        <v>0</v>
      </c>
      <c r="C56" s="26">
        <v>311085</v>
      </c>
      <c r="D56" s="26">
        <v>0</v>
      </c>
      <c r="E56" s="27">
        <v>3142</v>
      </c>
      <c r="F56" s="28">
        <f t="shared" si="1"/>
        <v>314227</v>
      </c>
      <c r="G56" s="13"/>
    </row>
    <row r="57" spans="1:7" ht="12.75">
      <c r="A57" s="25" t="s">
        <v>37</v>
      </c>
      <c r="B57" s="26">
        <v>19447</v>
      </c>
      <c r="C57" s="26">
        <v>461390</v>
      </c>
      <c r="D57" s="26">
        <v>4862</v>
      </c>
      <c r="E57" s="27">
        <v>486</v>
      </c>
      <c r="F57" s="28">
        <f t="shared" si="1"/>
        <v>486185</v>
      </c>
      <c r="G57" s="13"/>
    </row>
    <row r="58" spans="1:7" ht="12.75">
      <c r="A58" s="29" t="str">
        <f>UPPER(" Castilla-La Mancha")</f>
        <v> CASTILLA-LA MANCHA</v>
      </c>
      <c r="B58" s="30">
        <f>SUM(B53:B57)</f>
        <v>278447</v>
      </c>
      <c r="C58" s="30">
        <f>SUM(C53:C57)</f>
        <v>2550167</v>
      </c>
      <c r="D58" s="30">
        <f>SUM(D53:D57)</f>
        <v>57462</v>
      </c>
      <c r="E58" s="31">
        <f>SUM(E53:E57)</f>
        <v>39754</v>
      </c>
      <c r="F58" s="32">
        <f t="shared" si="1"/>
        <v>2925830</v>
      </c>
      <c r="G58" s="13"/>
    </row>
    <row r="59" spans="1:7" ht="12.75">
      <c r="A59" s="25"/>
      <c r="B59" s="26"/>
      <c r="C59" s="26"/>
      <c r="D59" s="26"/>
      <c r="E59" s="27"/>
      <c r="F59" s="28"/>
      <c r="G59" s="13"/>
    </row>
    <row r="60" spans="1:7" ht="12.75">
      <c r="A60" s="25" t="s">
        <v>38</v>
      </c>
      <c r="B60" s="26">
        <v>0</v>
      </c>
      <c r="C60" s="26">
        <v>66300</v>
      </c>
      <c r="D60" s="27">
        <v>44000</v>
      </c>
      <c r="E60" s="27">
        <v>0</v>
      </c>
      <c r="F60" s="28">
        <f>SUM(B60:E60)</f>
        <v>110300</v>
      </c>
      <c r="G60" s="13"/>
    </row>
    <row r="61" spans="1:7" ht="12.75">
      <c r="A61" s="25" t="s">
        <v>39</v>
      </c>
      <c r="B61" s="26">
        <v>0</v>
      </c>
      <c r="C61" s="26">
        <v>143058</v>
      </c>
      <c r="D61" s="27">
        <v>0</v>
      </c>
      <c r="E61" s="27">
        <v>2015</v>
      </c>
      <c r="F61" s="28">
        <f>SUM(B61:E61)</f>
        <v>145073</v>
      </c>
      <c r="G61" s="13"/>
    </row>
    <row r="62" spans="1:7" ht="12.75">
      <c r="A62" s="25" t="s">
        <v>40</v>
      </c>
      <c r="B62" s="26">
        <v>28220</v>
      </c>
      <c r="C62" s="26">
        <v>108870</v>
      </c>
      <c r="D62" s="26">
        <v>27312</v>
      </c>
      <c r="E62" s="27">
        <v>1750</v>
      </c>
      <c r="F62" s="28">
        <f>SUM(B62:E62)</f>
        <v>166152</v>
      </c>
      <c r="G62" s="13"/>
    </row>
    <row r="63" spans="1:7" ht="12.75">
      <c r="A63" s="29" t="str">
        <f>UPPER(" C. Valenciana")</f>
        <v> C. VALENCIANA</v>
      </c>
      <c r="B63" s="30">
        <f>SUM(B60:B62)</f>
        <v>28220</v>
      </c>
      <c r="C63" s="30">
        <f>SUM(C60:C62)</f>
        <v>318228</v>
      </c>
      <c r="D63" s="30">
        <f>SUM(D60:D62)</f>
        <v>71312</v>
      </c>
      <c r="E63" s="31">
        <f>SUM(E60:E62)</f>
        <v>3765</v>
      </c>
      <c r="F63" s="32">
        <f>SUM(B63:E63)</f>
        <v>421525</v>
      </c>
      <c r="G63" s="13"/>
    </row>
    <row r="64" spans="1:7" ht="12.75">
      <c r="A64" s="25"/>
      <c r="B64" s="26"/>
      <c r="C64" s="26"/>
      <c r="D64" s="26"/>
      <c r="E64" s="27"/>
      <c r="F64" s="28"/>
      <c r="G64" s="13"/>
    </row>
    <row r="65" spans="1:7" ht="12.75">
      <c r="A65" s="29" t="str">
        <f>UPPER(" R. de Murcia")</f>
        <v> R. DE MURCIA</v>
      </c>
      <c r="B65" s="30">
        <v>0</v>
      </c>
      <c r="C65" s="30">
        <v>490200</v>
      </c>
      <c r="D65" s="30">
        <v>119600</v>
      </c>
      <c r="E65" s="31">
        <v>200</v>
      </c>
      <c r="F65" s="32">
        <f>SUM(B65:E65)</f>
        <v>610000</v>
      </c>
      <c r="G65" s="13"/>
    </row>
    <row r="66" spans="1:7" ht="12.75">
      <c r="A66" s="25"/>
      <c r="B66" s="26"/>
      <c r="C66" s="26"/>
      <c r="D66" s="26"/>
      <c r="E66" s="27"/>
      <c r="F66" s="28"/>
      <c r="G66" s="13"/>
    </row>
    <row r="67" spans="1:7" ht="12.75">
      <c r="A67" s="25" t="s">
        <v>41</v>
      </c>
      <c r="B67" s="26">
        <v>1725900</v>
      </c>
      <c r="C67" s="26">
        <v>180000</v>
      </c>
      <c r="D67" s="26">
        <v>75000</v>
      </c>
      <c r="E67" s="27">
        <v>2000</v>
      </c>
      <c r="F67" s="28">
        <f>SUM(B67:E67)</f>
        <v>1982900</v>
      </c>
      <c r="G67" s="13"/>
    </row>
    <row r="68" spans="1:7" ht="12.75">
      <c r="A68" s="25" t="s">
        <v>42</v>
      </c>
      <c r="B68" s="26">
        <v>375000</v>
      </c>
      <c r="C68" s="26">
        <v>832200</v>
      </c>
      <c r="D68" s="26">
        <v>16000</v>
      </c>
      <c r="E68" s="27">
        <v>7800</v>
      </c>
      <c r="F68" s="28">
        <f>SUM(B68:E68)</f>
        <v>1231000</v>
      </c>
      <c r="G68" s="13"/>
    </row>
    <row r="69" spans="1:7" ht="12.75">
      <c r="A69" s="29" t="str">
        <f>UPPER(" Extremadura")</f>
        <v> EXTREMADURA</v>
      </c>
      <c r="B69" s="30">
        <f>SUM(B67:B68)</f>
        <v>2100900</v>
      </c>
      <c r="C69" s="30">
        <f>SUM(C67:C68)</f>
        <v>1012200</v>
      </c>
      <c r="D69" s="30">
        <f>SUM(D67:D68)</f>
        <v>91000</v>
      </c>
      <c r="E69" s="31">
        <f>SUM(E67:E68)</f>
        <v>9800</v>
      </c>
      <c r="F69" s="32">
        <f>SUM(B69:E69)</f>
        <v>3213900</v>
      </c>
      <c r="G69" s="13"/>
    </row>
    <row r="70" spans="1:7" ht="12.75">
      <c r="A70" s="25"/>
      <c r="B70" s="26"/>
      <c r="C70" s="26"/>
      <c r="D70" s="26"/>
      <c r="E70" s="27"/>
      <c r="F70" s="28"/>
      <c r="G70" s="13"/>
    </row>
    <row r="71" spans="1:7" ht="12.75">
      <c r="A71" s="25" t="s">
        <v>43</v>
      </c>
      <c r="B71" s="26">
        <v>29705</v>
      </c>
      <c r="C71" s="26">
        <v>193080</v>
      </c>
      <c r="D71" s="26">
        <v>22279</v>
      </c>
      <c r="E71" s="27">
        <v>2475</v>
      </c>
      <c r="F71" s="28">
        <f aca="true" t="shared" si="2" ref="F71:F79">SUM(B71:E71)</f>
        <v>247539</v>
      </c>
      <c r="G71" s="13"/>
    </row>
    <row r="72" spans="1:7" ht="12.75">
      <c r="A72" s="25" t="s">
        <v>44</v>
      </c>
      <c r="B72" s="26">
        <v>2200</v>
      </c>
      <c r="C72" s="26">
        <v>11100</v>
      </c>
      <c r="D72" s="26">
        <v>400</v>
      </c>
      <c r="E72" s="27">
        <v>0</v>
      </c>
      <c r="F72" s="28">
        <f t="shared" si="2"/>
        <v>13700</v>
      </c>
      <c r="G72" s="13"/>
    </row>
    <row r="73" spans="1:7" ht="12.75">
      <c r="A73" s="25" t="s">
        <v>45</v>
      </c>
      <c r="B73" s="26">
        <v>66125</v>
      </c>
      <c r="C73" s="26">
        <v>429813</v>
      </c>
      <c r="D73" s="26">
        <v>165313</v>
      </c>
      <c r="E73" s="27">
        <v>0</v>
      </c>
      <c r="F73" s="28">
        <f t="shared" si="2"/>
        <v>661251</v>
      </c>
      <c r="G73" s="13"/>
    </row>
    <row r="74" spans="1:7" ht="12.75">
      <c r="A74" s="25" t="s">
        <v>46</v>
      </c>
      <c r="B74" s="26">
        <v>0</v>
      </c>
      <c r="C74" s="26">
        <v>272674</v>
      </c>
      <c r="D74" s="26">
        <v>179758</v>
      </c>
      <c r="E74" s="27">
        <v>0</v>
      </c>
      <c r="F74" s="28">
        <f t="shared" si="2"/>
        <v>452432</v>
      </c>
      <c r="G74" s="13"/>
    </row>
    <row r="75" spans="1:7" ht="12.75">
      <c r="A75" s="25" t="s">
        <v>47</v>
      </c>
      <c r="B75" s="26">
        <v>15000</v>
      </c>
      <c r="C75" s="26">
        <v>216000</v>
      </c>
      <c r="D75" s="26">
        <v>11000</v>
      </c>
      <c r="E75" s="27">
        <v>1000</v>
      </c>
      <c r="F75" s="28">
        <f t="shared" si="2"/>
        <v>243000</v>
      </c>
      <c r="G75" s="13"/>
    </row>
    <row r="76" spans="1:7" ht="12.75">
      <c r="A76" s="25" t="s">
        <v>48</v>
      </c>
      <c r="B76" s="26">
        <v>7095</v>
      </c>
      <c r="C76" s="26">
        <v>283493</v>
      </c>
      <c r="D76" s="26">
        <v>63785</v>
      </c>
      <c r="E76" s="27">
        <v>0</v>
      </c>
      <c r="F76" s="28">
        <f t="shared" si="2"/>
        <v>354373</v>
      </c>
      <c r="G76" s="13"/>
    </row>
    <row r="77" spans="1:7" ht="12.75">
      <c r="A77" s="25" t="s">
        <v>49</v>
      </c>
      <c r="B77" s="26">
        <v>10000</v>
      </c>
      <c r="C77" s="26">
        <v>122917</v>
      </c>
      <c r="D77" s="26">
        <v>10000</v>
      </c>
      <c r="E77" s="27">
        <v>1000</v>
      </c>
      <c r="F77" s="28">
        <f t="shared" si="2"/>
        <v>143917</v>
      </c>
      <c r="G77" s="13"/>
    </row>
    <row r="78" spans="1:7" ht="12.75">
      <c r="A78" s="25" t="s">
        <v>50</v>
      </c>
      <c r="B78" s="26">
        <v>35000</v>
      </c>
      <c r="C78" s="26">
        <v>88998</v>
      </c>
      <c r="D78" s="26">
        <v>3100</v>
      </c>
      <c r="E78" s="27">
        <v>700</v>
      </c>
      <c r="F78" s="28">
        <f t="shared" si="2"/>
        <v>127798</v>
      </c>
      <c r="G78" s="13"/>
    </row>
    <row r="79" spans="1:7" ht="12.75">
      <c r="A79" s="29" t="str">
        <f>UPPER(" Andalucía")</f>
        <v> ANDALUCÍA</v>
      </c>
      <c r="B79" s="30">
        <f>SUM(B71:B78)</f>
        <v>165125</v>
      </c>
      <c r="C79" s="30">
        <f>SUM(C71:C78)</f>
        <v>1618075</v>
      </c>
      <c r="D79" s="30">
        <f>SUM(D71:D78)</f>
        <v>455635</v>
      </c>
      <c r="E79" s="31">
        <f>SUM(E71:E78)</f>
        <v>5175</v>
      </c>
      <c r="F79" s="32">
        <f t="shared" si="2"/>
        <v>2244010</v>
      </c>
      <c r="G79" s="13"/>
    </row>
    <row r="80" spans="1:7" ht="12.75">
      <c r="A80" s="25"/>
      <c r="B80" s="26"/>
      <c r="C80" s="26"/>
      <c r="D80" s="26"/>
      <c r="E80" s="27"/>
      <c r="F80" s="28"/>
      <c r="G80" s="13"/>
    </row>
    <row r="81" spans="1:7" ht="12.75">
      <c r="A81" s="25" t="s">
        <v>51</v>
      </c>
      <c r="B81" s="26">
        <v>0</v>
      </c>
      <c r="C81" s="27">
        <v>0</v>
      </c>
      <c r="D81" s="26">
        <v>29610</v>
      </c>
      <c r="E81" s="27">
        <v>0</v>
      </c>
      <c r="F81" s="28">
        <f>SUM(B81:E81)</f>
        <v>29610</v>
      </c>
      <c r="G81" s="13"/>
    </row>
    <row r="82" spans="1:7" ht="12.75">
      <c r="A82" s="25" t="s">
        <v>52</v>
      </c>
      <c r="B82" s="26">
        <v>0</v>
      </c>
      <c r="C82" s="27">
        <v>0</v>
      </c>
      <c r="D82" s="26">
        <v>10000</v>
      </c>
      <c r="E82" s="27">
        <v>6000</v>
      </c>
      <c r="F82" s="28">
        <f>SUM(B82:E82)</f>
        <v>16000</v>
      </c>
      <c r="G82" s="13"/>
    </row>
    <row r="83" spans="1:7" ht="12.75">
      <c r="A83" s="29" t="str">
        <f>UPPER(" Canarias")</f>
        <v> CANARIAS</v>
      </c>
      <c r="B83" s="30">
        <f>SUM(B81:B82)</f>
        <v>0</v>
      </c>
      <c r="C83" s="31">
        <f>SUM(C81:C82)</f>
        <v>0</v>
      </c>
      <c r="D83" s="30">
        <f>SUM(D81:D82)</f>
        <v>39610</v>
      </c>
      <c r="E83" s="31">
        <f>SUM(E81:E82)</f>
        <v>6000</v>
      </c>
      <c r="F83" s="32">
        <f>SUM(B83:E83)</f>
        <v>45610</v>
      </c>
      <c r="G83" s="13"/>
    </row>
    <row r="84" spans="1:7" ht="12.75">
      <c r="A84" s="25"/>
      <c r="B84" s="34"/>
      <c r="C84" s="34"/>
      <c r="D84" s="34"/>
      <c r="E84" s="35"/>
      <c r="F84" s="28"/>
      <c r="G84" s="13"/>
    </row>
    <row r="85" spans="1:7" ht="13.5" thickBot="1">
      <c r="A85" s="36" t="s">
        <v>53</v>
      </c>
      <c r="B85" s="37">
        <f>SUM(B12+B14+B16+B21+B23+B25+B30+B36+B38+B49+B51+B58+B63+B65+B69+B79+B83)</f>
        <v>2880884.431534034</v>
      </c>
      <c r="C85" s="37">
        <f>SUM(C12+C14+C16+C21+C23+C25+C30+C36+C38+C49+C51+C58+C63+C65+C69+C79+C83)</f>
        <v>11477666.255135767</v>
      </c>
      <c r="D85" s="37">
        <f>SUM(D12+D14+D16+D21+D23+D25+D30+D36+D38+D49+D51+D58+D63+D65+D69+D79+D83)</f>
        <v>4329972.428505114</v>
      </c>
      <c r="E85" s="37">
        <f>SUM(E12+E14+E16+E21+E23+E25+E30+E36+E38+E49+E51+E58+E63+E65+E69+E79+E83)</f>
        <v>196714.16899353516</v>
      </c>
      <c r="F85" s="38">
        <f>SUM(F12+F14+F16+F21+F23+F25+F30+F36+F38+F49+F51+F58+F63+F65+F69+F79+F83)</f>
        <v>18885237.284168452</v>
      </c>
      <c r="G85" s="13"/>
    </row>
  </sheetData>
  <printOptions horizontalCentered="1"/>
  <pageMargins left="0.75" right="0.75" top="0.5905511811023623" bottom="1" header="0" footer="0"/>
  <pageSetup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pcoello</dc:creator>
  <cp:keywords/>
  <dc:description/>
  <cp:lastModifiedBy>pcoello</cp:lastModifiedBy>
  <dcterms:created xsi:type="dcterms:W3CDTF">2003-07-04T11:40:05Z</dcterms:created>
  <dcterms:modified xsi:type="dcterms:W3CDTF">2003-07-04T11:40:23Z</dcterms:modified>
  <cp:category/>
  <cp:version/>
  <cp:contentType/>
  <cp:contentStatus/>
</cp:coreProperties>
</file>