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omments2.xml" ContentType="application/vnd.openxmlformats-officedocument.spreadsheetml.comments+xml"/>
  <Override PartName="/xl/threadedComments/threadedComment2.xml" ContentType="application/vnd.ms-excel.threadedcomments+xml"/>
  <Override PartName="/xl/drawings/drawing8.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9.xml" ContentType="application/vnd.openxmlformats-officedocument.drawing+xml"/>
  <Override PartName="/xl/ctrlProps/ctrlProp9.xml" ContentType="application/vnd.ms-excel.controlproperties+xml"/>
  <Override PartName="/xl/comments3.xml" ContentType="application/vnd.openxmlformats-officedocument.spreadsheetml.comments+xml"/>
  <Override PartName="/xl/threadedComments/threadedComment3.xml" ContentType="application/vnd.ms-excel.threadedcomments+xml"/>
  <Override PartName="/xl/drawings/drawing10.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1.xml" ContentType="application/vnd.openxmlformats-officedocument.drawing+xml"/>
  <Override PartName="/xl/ctrlProps/ctrlProp12.xml" ContentType="application/vnd.ms-excel.controlproperties+xml"/>
  <Override PartName="/xl/comments4.xml" ContentType="application/vnd.openxmlformats-officedocument.spreadsheetml.comments+xml"/>
  <Override PartName="/xl/threadedComments/threadedComment4.xml" ContentType="application/vnd.ms-excel.threadedcomments+xml"/>
  <Override PartName="/xl/drawings/drawing12.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Z:\DESPERDICIO ALIMENTARIO\0 INFOCOM\DESPERDICIO ALIMENTARIO\11 Paneles desperdicio\Datos 2025\Para publicar\"/>
    </mc:Choice>
  </mc:AlternateContent>
  <xr:revisionPtr revIDLastSave="0" documentId="13_ncr:1_{97847FB5-0CA0-4628-AE76-EE9D0BD51987}" xr6:coauthVersionLast="47" xr6:coauthVersionMax="47" xr10:uidLastSave="{00000000-0000-0000-0000-000000000000}"/>
  <bookViews>
    <workbookView showSheetTabs="0" xWindow="-110" yWindow="-110" windowWidth="19420" windowHeight="10300" tabRatio="917" activeTab="2" xr2:uid="{BC134D1F-3314-434A-BE37-68A9929B92A7}"/>
  </bookViews>
  <sheets>
    <sheet name="PORTADA" sheetId="21" r:id="rId1"/>
    <sheet name="METODOLOGÍA" sheetId="22" r:id="rId2"/>
    <sheet name="Conclusiones" sheetId="25" r:id="rId3"/>
    <sheet name="kpi Alimentacion" sheetId="11" r:id="rId4"/>
    <sheet name="ALIMENTACION KPI" sheetId="1" state="hidden" r:id="rId5"/>
    <sheet name="Perfil Alimentacion" sheetId="9" r:id="rId6"/>
    <sheet name="ALIMENTACION PERFIL" sheetId="2" state="hidden" r:id="rId7"/>
    <sheet name="Motivos Alimentacion" sheetId="12" r:id="rId8"/>
    <sheet name="MOTIVOS" sheetId="3" state="hidden" r:id="rId9"/>
    <sheet name="KPI Aperitivos" sheetId="13" r:id="rId10"/>
    <sheet name="APERITIVOS KPI" sheetId="4" state="hidden" r:id="rId11"/>
    <sheet name="Perfil Aperitivos" sheetId="14" r:id="rId12"/>
    <sheet name="APERITIVOS PERFIL" sheetId="5" state="hidden" r:id="rId13"/>
    <sheet name="KPI bebidas" sheetId="15" r:id="rId14"/>
    <sheet name="BEBIDAS KPI" sheetId="6" state="hidden" r:id="rId15"/>
    <sheet name="perfil bebidas" sheetId="16" r:id="rId16"/>
    <sheet name="BEBIDAS PERFIL" sheetId="7" state="hidden" r:id="rId17"/>
    <sheet name="KPI ALIMENTOS" sheetId="19" r:id="rId18"/>
    <sheet name="ALIMENTOS KPI" sheetId="17" state="hidden" r:id="rId19"/>
    <sheet name="perfil alimentos" sheetId="20" r:id="rId20"/>
    <sheet name="ALIMENTOS PERFIL" sheetId="18" state="hidden" r:id="rId21"/>
    <sheet name="Tasa desperdicio" sheetId="24" r:id="rId22"/>
    <sheet name="TASA DESPERDICIO ALIMENTACION" sheetId="23" state="hidden" r:id="rId23"/>
    <sheet name="desplegables" sheetId="10" state="hidden" r:id="rId24"/>
  </sheets>
  <definedNames>
    <definedName name="_xlnm._FilterDatabase" localSheetId="3" hidden="1">'kpi Alimentacion'!$A$3:$F$14</definedName>
    <definedName name="_xlnm._FilterDatabase" localSheetId="17" hidden="1">'KPI ALIMENTOS'!$A$3:$F$14</definedName>
    <definedName name="_xlnm._FilterDatabase" localSheetId="9" hidden="1">'KPI Aperitivos'!$A$3:$F$14</definedName>
    <definedName name="_xlnm._FilterDatabase" localSheetId="13" hidden="1">'KPI bebidas'!$A$3:$F$14</definedName>
    <definedName name="_xlnm._FilterDatabase" localSheetId="7" hidden="1">'Motivos Alimentacion'!$A$3:$F$35</definedName>
    <definedName name="_xlnm._FilterDatabase" localSheetId="5" hidden="1">'Perfil Alimentacion'!$A$3:$F$36</definedName>
    <definedName name="_xlnm._FilterDatabase" localSheetId="19" hidden="1">'perfil alimentos'!$A$3:$F$36</definedName>
    <definedName name="_xlnm._FilterDatabase" localSheetId="11" hidden="1">'Perfil Aperitivos'!$A$3:$F$36</definedName>
    <definedName name="_xlnm._FilterDatabase" localSheetId="15" hidden="1">'perfil bebidas'!$A$3:$F$36</definedName>
    <definedName name="_xlnm._FilterDatabase" localSheetId="21" hidden="1">'Tasa desperdicio'!$A$4:$E$11</definedName>
    <definedName name="_xlnm.Print_Area" localSheetId="2">Conclusiones!$A$1:$J$10</definedName>
    <definedName name="_xlnm.Print_Area" localSheetId="3">'kpi Alimentacion'!$A$1:$J$15</definedName>
    <definedName name="_xlnm.Print_Area" localSheetId="17">'KPI ALIMENTOS'!$A$1:$J$28</definedName>
    <definedName name="_xlnm.Print_Area" localSheetId="9">'KPI Aperitivos'!$A$1:$J$18</definedName>
    <definedName name="_xlnm.Print_Area" localSheetId="13">'KPI bebidas'!$A$1:$J$24</definedName>
    <definedName name="_xlnm.Print_Area" localSheetId="1">METODOLOGÍA!$A$1:$K$8</definedName>
    <definedName name="_xlnm.Print_Area" localSheetId="7">'Motivos Alimentacion'!$A$1:$J$44</definedName>
    <definedName name="_xlnm.Print_Area" localSheetId="5">'Perfil Alimentacion'!$A$1:$J$40</definedName>
    <definedName name="_xlnm.Print_Area" localSheetId="19">'perfil alimentos'!$A$1:$J$38</definedName>
    <definedName name="_xlnm.Print_Area" localSheetId="11">'Perfil Aperitivos'!$A$1:$J$39</definedName>
    <definedName name="_xlnm.Print_Area" localSheetId="15">'perfil bebidas'!$A$1:$J$38</definedName>
    <definedName name="_xlnm.Print_Area" localSheetId="21">'Tasa desperdicio'!$A$1:$I$13</definedName>
    <definedName name="Categorias" localSheetId="2">#REF!</definedName>
    <definedName name="Categorias">#REF!</definedName>
    <definedName name="Segmentos" localSheetId="2">#REF!</definedName>
    <definedName name="Segment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0" l="1"/>
  <c r="E7" i="20"/>
  <c r="F7" i="20" s="1"/>
  <c r="G7" i="20" s="1"/>
  <c r="B5" i="20"/>
  <c r="E7" i="19"/>
  <c r="F7" i="19" s="1"/>
  <c r="G7" i="19" s="1"/>
  <c r="B5" i="19"/>
  <c r="B7" i="16" l="1"/>
  <c r="E7" i="16"/>
  <c r="F7" i="16" s="1"/>
  <c r="G7" i="16" s="1"/>
  <c r="B5" i="16"/>
  <c r="E7" i="15"/>
  <c r="F7" i="15" s="1"/>
  <c r="G7" i="15" s="1"/>
  <c r="B5" i="15"/>
  <c r="B7" i="14"/>
  <c r="E7" i="14"/>
  <c r="F7" i="14" s="1"/>
  <c r="G7" i="14" s="1"/>
  <c r="B5" i="14"/>
  <c r="E7" i="13"/>
  <c r="F7" i="13" s="1"/>
  <c r="G7" i="13" s="1"/>
  <c r="B5" i="13"/>
  <c r="E7" i="12" l="1"/>
  <c r="F7" i="12" s="1"/>
  <c r="G7" i="12" s="1"/>
  <c r="B7" i="12"/>
  <c r="B5" i="12"/>
  <c r="B5" i="11" l="1"/>
  <c r="E7" i="11"/>
  <c r="F7" i="11" s="1"/>
  <c r="G7" i="11" s="1"/>
  <c r="E7" i="9"/>
  <c r="F7" i="9" s="1"/>
  <c r="G7" i="9" s="1"/>
  <c r="B7" i="9"/>
  <c r="B5" i="9"/>
  <c r="G8" i="13" l="1"/>
  <c r="D8" i="11"/>
  <c r="G8" i="11"/>
  <c r="D8" i="20"/>
  <c r="A9" i="14"/>
  <c r="D8" i="19"/>
  <c r="A11" i="16"/>
  <c r="E8" i="19"/>
  <c r="A20" i="23"/>
  <c r="B29" i="23"/>
  <c r="A657" i="18"/>
  <c r="A33" i="16"/>
  <c r="A28" i="9"/>
  <c r="A519" i="18"/>
  <c r="D8" i="16"/>
  <c r="A18" i="23"/>
  <c r="A17" i="20"/>
  <c r="A10" i="4"/>
  <c r="B28" i="23"/>
  <c r="D8" i="12"/>
  <c r="A22" i="17"/>
  <c r="A29" i="20"/>
  <c r="A471" i="18"/>
  <c r="A11" i="9"/>
  <c r="A11" i="14"/>
  <c r="A11" i="20"/>
  <c r="E8" i="13"/>
  <c r="E8" i="14"/>
  <c r="A19" i="23"/>
  <c r="A22" i="23"/>
  <c r="E8" i="20"/>
  <c r="D8" i="14"/>
  <c r="D8" i="15"/>
  <c r="D8" i="13"/>
  <c r="E8" i="15"/>
  <c r="D5" i="24"/>
  <c r="A21" i="23"/>
  <c r="C5" i="24"/>
  <c r="E8" i="16"/>
  <c r="E8" i="11"/>
  <c r="F8" i="11"/>
  <c r="F8" i="13"/>
  <c r="G8" i="14"/>
  <c r="F8" i="14"/>
  <c r="G8" i="15"/>
  <c r="F8" i="15"/>
  <c r="G8" i="16"/>
  <c r="F8" i="16"/>
  <c r="G8" i="19"/>
  <c r="F8" i="19"/>
  <c r="G8" i="20"/>
  <c r="F8" i="20"/>
  <c r="F26" i="23"/>
  <c r="F5" i="24"/>
  <c r="E5" i="24"/>
  <c r="I8" i="20" l="1"/>
  <c r="I8" i="16"/>
  <c r="F27" i="23"/>
  <c r="A806" i="18"/>
  <c r="F25" i="23"/>
  <c r="A697" i="18"/>
  <c r="A28" i="4"/>
  <c r="F30" i="23"/>
  <c r="F29" i="23"/>
  <c r="F28" i="23"/>
  <c r="I8" i="19"/>
  <c r="A541" i="18"/>
  <c r="A194" i="5"/>
  <c r="A160" i="5"/>
  <c r="A188" i="5"/>
  <c r="A675" i="18"/>
  <c r="A808" i="18"/>
  <c r="A137" i="3"/>
  <c r="A520" i="18"/>
  <c r="A530" i="18"/>
  <c r="A6" i="6"/>
  <c r="A816" i="18"/>
  <c r="A585" i="18"/>
  <c r="A788" i="18"/>
  <c r="A7" i="1"/>
  <c r="A240" i="2"/>
  <c r="A51" i="5"/>
  <c r="A851" i="18"/>
  <c r="I8" i="14"/>
  <c r="A128" i="5"/>
  <c r="A25" i="4"/>
  <c r="A96" i="5"/>
  <c r="A412" i="7"/>
  <c r="C27" i="23"/>
  <c r="A539" i="18"/>
  <c r="A445" i="7"/>
  <c r="A783" i="7"/>
  <c r="A447" i="7"/>
  <c r="A60" i="5"/>
  <c r="A496" i="18"/>
  <c r="A540" i="18"/>
  <c r="A667" i="18"/>
  <c r="A696" i="18"/>
  <c r="A465" i="18"/>
  <c r="A833" i="18"/>
  <c r="A555" i="18"/>
  <c r="A849" i="18"/>
  <c r="A552" i="18"/>
  <c r="I8" i="15"/>
  <c r="A19" i="6"/>
  <c r="A204" i="2"/>
  <c r="A209" i="2"/>
  <c r="A17" i="9"/>
  <c r="A243" i="2"/>
  <c r="A225" i="2"/>
  <c r="A22" i="6"/>
  <c r="A308" i="2"/>
  <c r="A20" i="6"/>
  <c r="A219" i="2"/>
  <c r="A157" i="3"/>
  <c r="A507" i="7"/>
  <c r="A29" i="6"/>
  <c r="A165" i="3"/>
  <c r="A146" i="5"/>
  <c r="A287" i="2"/>
  <c r="A159" i="5"/>
  <c r="A172" i="2"/>
  <c r="A24" i="6"/>
  <c r="A30" i="6"/>
  <c r="A290" i="2"/>
  <c r="A167" i="3"/>
  <c r="A26" i="4"/>
  <c r="A233" i="2"/>
  <c r="A607" i="7"/>
  <c r="A237" i="2"/>
  <c r="A30" i="4"/>
  <c r="A21" i="6"/>
  <c r="A307" i="2"/>
  <c r="E8" i="12"/>
  <c r="A55" i="6"/>
  <c r="D26" i="23"/>
  <c r="A229" i="2"/>
  <c r="A296" i="2"/>
  <c r="A302" i="2"/>
  <c r="A234" i="2"/>
  <c r="A24" i="4"/>
  <c r="A9" i="23"/>
  <c r="A752" i="18"/>
  <c r="A580" i="18"/>
  <c r="A739" i="7"/>
  <c r="A950" i="18"/>
  <c r="A327" i="2"/>
  <c r="A290" i="3"/>
  <c r="A247" i="2"/>
  <c r="A663" i="7"/>
  <c r="A305" i="2"/>
  <c r="A29" i="9"/>
  <c r="A17" i="16"/>
  <c r="I8" i="13"/>
  <c r="A25" i="6"/>
  <c r="A35" i="2"/>
  <c r="A18" i="6"/>
  <c r="A29" i="4"/>
  <c r="A666" i="7"/>
  <c r="A730" i="7"/>
  <c r="A146" i="3"/>
  <c r="A13" i="6"/>
  <c r="A292" i="2"/>
  <c r="A29" i="14"/>
  <c r="A164" i="3"/>
  <c r="A282" i="2"/>
  <c r="I8" i="11"/>
  <c r="G8" i="9"/>
  <c r="G8" i="12"/>
  <c r="A530" i="7"/>
  <c r="A294" i="2"/>
  <c r="A309" i="2"/>
  <c r="A143" i="3"/>
  <c r="A211" i="2"/>
  <c r="A28" i="20"/>
  <c r="A28" i="14"/>
  <c r="A452" i="18"/>
  <c r="A501" i="18"/>
  <c r="A27" i="6"/>
  <c r="A21" i="3"/>
  <c r="A610" i="18"/>
  <c r="A470" i="18"/>
  <c r="A705" i="18"/>
  <c r="A764" i="7"/>
  <c r="A284" i="2"/>
  <c r="A515" i="18"/>
  <c r="A545" i="18"/>
  <c r="A252" i="2"/>
  <c r="A98" i="5"/>
  <c r="A298" i="2"/>
  <c r="A548" i="18"/>
  <c r="A905" i="18"/>
  <c r="A406" i="7"/>
  <c r="A46" i="6"/>
  <c r="A39" i="3"/>
  <c r="A303" i="2"/>
  <c r="A301" i="2"/>
  <c r="A162" i="3"/>
  <c r="A793" i="18"/>
  <c r="A28" i="16"/>
  <c r="A206" i="2"/>
  <c r="A23" i="6"/>
  <c r="A26" i="6"/>
  <c r="A734" i="18"/>
  <c r="A641" i="18"/>
  <c r="A27" i="4"/>
  <c r="A64" i="3"/>
  <c r="A560" i="7"/>
  <c r="A171" i="3"/>
  <c r="A780" i="7"/>
  <c r="A28" i="6"/>
  <c r="A599" i="7"/>
  <c r="A359" i="5"/>
  <c r="A214" i="2"/>
  <c r="A260" i="2"/>
  <c r="A13" i="17"/>
  <c r="A787" i="18"/>
  <c r="A537" i="18"/>
  <c r="A108" i="5"/>
  <c r="A130" i="3"/>
  <c r="C26" i="23"/>
  <c r="A730" i="18"/>
  <c r="A17" i="6"/>
  <c r="A559" i="7"/>
  <c r="A629" i="18"/>
  <c r="A109" i="5"/>
  <c r="A129" i="2"/>
  <c r="A95" i="5"/>
  <c r="A556" i="7"/>
  <c r="A523" i="7"/>
  <c r="A203" i="2"/>
  <c r="A510" i="7"/>
  <c r="A101" i="5"/>
  <c r="A216" i="2"/>
  <c r="A17" i="3"/>
  <c r="A254" i="2"/>
  <c r="A221" i="2"/>
  <c r="A662" i="18"/>
  <c r="A758" i="7"/>
  <c r="A38" i="5"/>
  <c r="A690" i="18"/>
  <c r="A422" i="7"/>
  <c r="A352" i="3"/>
  <c r="A43" i="5"/>
  <c r="A553" i="7"/>
  <c r="A869" i="18"/>
  <c r="A215" i="2"/>
  <c r="A621" i="18"/>
  <c r="A12" i="3"/>
  <c r="A161" i="5"/>
  <c r="A756" i="7"/>
  <c r="A212" i="2"/>
  <c r="A554" i="18"/>
  <c r="A753" i="18"/>
  <c r="A36" i="3"/>
  <c r="A736" i="7"/>
  <c r="A741" i="18"/>
  <c r="A485" i="18"/>
  <c r="A161" i="3"/>
  <c r="A735" i="7"/>
  <c r="A397" i="7"/>
  <c r="A198" i="2"/>
  <c r="A686" i="18"/>
  <c r="A801" i="18"/>
  <c r="A129" i="3"/>
  <c r="A416" i="7"/>
  <c r="A52" i="5"/>
  <c r="A829" i="18"/>
  <c r="A411" i="7"/>
  <c r="A593" i="18"/>
  <c r="A160" i="3"/>
  <c r="A63" i="3"/>
  <c r="A542" i="7"/>
  <c r="A283" i="2"/>
  <c r="A693" i="18"/>
  <c r="A17" i="14"/>
  <c r="A13" i="3"/>
  <c r="A136" i="5"/>
  <c r="A435" i="18"/>
  <c r="A550" i="18"/>
  <c r="A132" i="3"/>
  <c r="A427" i="7"/>
  <c r="A7" i="3"/>
  <c r="A60" i="3"/>
  <c r="A238" i="2"/>
  <c r="A592" i="7"/>
  <c r="A517" i="18"/>
  <c r="E8" i="9"/>
  <c r="A133" i="2"/>
  <c r="A241" i="2"/>
  <c r="A11" i="4"/>
  <c r="A558" i="18"/>
  <c r="A538" i="18"/>
  <c r="A47" i="3"/>
  <c r="A175" i="5"/>
  <c r="A759" i="7"/>
  <c r="A661" i="7"/>
  <c r="A116" i="2"/>
  <c r="A42" i="2"/>
  <c r="A381" i="3"/>
  <c r="A387" i="3"/>
  <c r="A345" i="3"/>
  <c r="A357" i="3"/>
  <c r="A360" i="3"/>
  <c r="A236" i="5"/>
  <c r="A366" i="5"/>
  <c r="A379" i="5"/>
  <c r="A356" i="5"/>
  <c r="A613" i="18"/>
  <c r="A609" i="18"/>
  <c r="A5" i="6"/>
  <c r="A8" i="6"/>
  <c r="A261" i="2"/>
  <c r="A653" i="18"/>
  <c r="A595" i="18"/>
  <c r="A655" i="18"/>
  <c r="A246" i="2"/>
  <c r="A442" i="18"/>
  <c r="A440" i="18"/>
  <c r="A429" i="18"/>
  <c r="A439" i="18"/>
  <c r="A437" i="18"/>
  <c r="A174" i="5"/>
  <c r="A32" i="5"/>
  <c r="A192" i="5"/>
  <c r="A165" i="5"/>
  <c r="A162" i="5"/>
  <c r="A114" i="5"/>
  <c r="A186" i="5"/>
  <c r="A148" i="5"/>
  <c r="A757" i="7"/>
  <c r="A699" i="7"/>
  <c r="A533" i="7"/>
  <c r="A395" i="7"/>
  <c r="A565" i="7"/>
  <c r="A563" i="7"/>
  <c r="A587" i="7"/>
  <c r="A669" i="7"/>
  <c r="A539" i="7"/>
  <c r="A659" i="7"/>
  <c r="A231" i="2"/>
  <c r="A236" i="2"/>
  <c r="A596" i="18"/>
  <c r="A176" i="5"/>
  <c r="A734" i="7"/>
  <c r="A450" i="18"/>
  <c r="A474" i="18"/>
  <c r="A462" i="18"/>
  <c r="A463" i="18"/>
  <c r="A494" i="18"/>
  <c r="A852" i="18"/>
  <c r="A524" i="18"/>
  <c r="A632" i="18"/>
  <c r="A561" i="18"/>
  <c r="A698" i="18"/>
  <c r="A649" i="18"/>
  <c r="A815" i="18"/>
  <c r="A831" i="18"/>
  <c r="A853" i="18"/>
  <c r="A639" i="18"/>
  <c r="A789" i="18"/>
  <c r="A532" i="18"/>
  <c r="A895" i="18"/>
  <c r="A749" i="18"/>
  <c r="A850" i="18"/>
  <c r="A845" i="18"/>
  <c r="A747" i="18"/>
  <c r="A48" i="6"/>
  <c r="A58" i="6"/>
  <c r="A52" i="6"/>
  <c r="E30" i="23"/>
  <c r="D30" i="23"/>
  <c r="A15" i="4"/>
  <c r="A583" i="18"/>
  <c r="A881" i="18"/>
  <c r="A768" i="18"/>
  <c r="A449" i="18"/>
  <c r="A122" i="5"/>
  <c r="A9" i="16"/>
  <c r="A616" i="7"/>
  <c r="C29" i="23"/>
  <c r="A16" i="4"/>
  <c r="A504" i="18"/>
  <c r="A792" i="18"/>
  <c r="A799" i="18"/>
  <c r="A52" i="3"/>
  <c r="A187" i="5"/>
  <c r="A11" i="6"/>
  <c r="A694" i="7"/>
  <c r="A551" i="7"/>
  <c r="E28" i="23"/>
  <c r="A796" i="18"/>
  <c r="A588" i="18"/>
  <c r="A843" i="18"/>
  <c r="A178" i="5"/>
  <c r="A16" i="6"/>
  <c r="A773" i="7"/>
  <c r="A543" i="7"/>
  <c r="E26" i="23"/>
  <c r="A231" i="3"/>
  <c r="A681" i="18"/>
  <c r="A867" i="18"/>
  <c r="A65" i="3"/>
  <c r="A170" i="5"/>
  <c r="A4" i="6"/>
  <c r="A584" i="7"/>
  <c r="A407" i="7"/>
  <c r="A402" i="3"/>
  <c r="A549" i="18"/>
  <c r="A375" i="3"/>
  <c r="A617" i="18"/>
  <c r="A857" i="18"/>
  <c r="A47" i="5"/>
  <c r="A737" i="7"/>
  <c r="A205" i="2"/>
  <c r="A11" i="3"/>
  <c r="E25" i="23"/>
  <c r="D29" i="23"/>
  <c r="A665" i="18"/>
  <c r="A284" i="3"/>
  <c r="A454" i="18"/>
  <c r="A4" i="1"/>
  <c r="A248" i="2"/>
  <c r="A235" i="5"/>
  <c r="A2" i="3"/>
  <c r="A208" i="2"/>
  <c r="A642" i="18"/>
  <c r="A516" i="18"/>
  <c r="A674" i="7"/>
  <c r="A154" i="5"/>
  <c r="A251" i="2"/>
  <c r="A883" i="18"/>
  <c r="A10" i="3"/>
  <c r="A335" i="2"/>
  <c r="A202" i="2"/>
  <c r="A105" i="3"/>
  <c r="D28" i="23"/>
  <c r="A136" i="3"/>
  <c r="A667" i="7"/>
  <c r="A9" i="3"/>
  <c r="A37" i="3"/>
  <c r="A207" i="2"/>
  <c r="A285" i="2"/>
  <c r="A141" i="3"/>
  <c r="A239" i="2"/>
  <c r="A199" i="2"/>
  <c r="A29" i="16"/>
  <c r="A177" i="3"/>
  <c r="A22" i="3"/>
  <c r="A862" i="18"/>
  <c r="A553" i="18"/>
  <c r="A486" i="18"/>
  <c r="A119" i="5"/>
  <c r="A217" i="2"/>
  <c r="A228" i="2"/>
  <c r="A104" i="3"/>
  <c r="A149" i="3"/>
  <c r="A326" i="3"/>
  <c r="A696" i="7"/>
  <c r="A767" i="18"/>
  <c r="A782" i="18"/>
  <c r="A779" i="18"/>
  <c r="A777" i="18"/>
  <c r="A772" i="18"/>
  <c r="A25" i="5"/>
  <c r="A4" i="5"/>
  <c r="A15" i="5"/>
  <c r="B17" i="23"/>
  <c r="A17" i="23" s="1"/>
  <c r="B25" i="23"/>
  <c r="A5" i="23"/>
  <c r="A912" i="18"/>
  <c r="A900" i="18"/>
  <c r="A918" i="18"/>
  <c r="A904" i="18"/>
  <c r="A31" i="20"/>
  <c r="A31" i="9"/>
  <c r="A31" i="16"/>
  <c r="A31" i="14"/>
  <c r="A22" i="5"/>
  <c r="A6" i="17"/>
  <c r="A10" i="17"/>
  <c r="A19" i="17"/>
  <c r="A15" i="17"/>
  <c r="A9" i="17"/>
  <c r="A7" i="17"/>
  <c r="A3" i="17"/>
  <c r="A8" i="17"/>
  <c r="A18" i="17"/>
  <c r="A5" i="17"/>
  <c r="A11" i="17"/>
  <c r="A16" i="17"/>
  <c r="A12" i="17"/>
  <c r="A4" i="17"/>
  <c r="A14" i="17"/>
  <c r="A459" i="7"/>
  <c r="A460" i="7"/>
  <c r="A85" i="3"/>
  <c r="A78" i="3"/>
  <c r="A96" i="3"/>
  <c r="A74" i="3"/>
  <c r="A94" i="3"/>
  <c r="A101" i="3"/>
  <c r="A88" i="3"/>
  <c r="A100" i="3"/>
  <c r="A83" i="3"/>
  <c r="A97" i="3"/>
  <c r="A89" i="3"/>
  <c r="A14" i="9"/>
  <c r="A14" i="20"/>
  <c r="A14" i="14"/>
  <c r="A14" i="16"/>
  <c r="A628" i="7"/>
  <c r="A638" i="7"/>
  <c r="A633" i="7"/>
  <c r="A44" i="2"/>
  <c r="A18" i="2"/>
  <c r="A150" i="2"/>
  <c r="A6" i="2"/>
  <c r="A168" i="2"/>
  <c r="A108" i="2"/>
  <c r="A136" i="2"/>
  <c r="A55" i="2"/>
  <c r="A121" i="2"/>
  <c r="A106" i="2"/>
  <c r="A3" i="2"/>
  <c r="A5" i="2"/>
  <c r="A62" i="2"/>
  <c r="A73" i="2"/>
  <c r="A24" i="2"/>
  <c r="A71" i="2"/>
  <c r="A72" i="2"/>
  <c r="A31" i="2"/>
  <c r="A39" i="2"/>
  <c r="A95" i="2"/>
  <c r="A115" i="2"/>
  <c r="A83" i="2"/>
  <c r="A114" i="2"/>
  <c r="A56" i="2"/>
  <c r="A125" i="2"/>
  <c r="A119" i="2"/>
  <c r="A11" i="2"/>
  <c r="A91" i="2"/>
  <c r="A154" i="2"/>
  <c r="A111" i="2"/>
  <c r="A52" i="2"/>
  <c r="A20" i="2"/>
  <c r="A131" i="2"/>
  <c r="A126" i="2"/>
  <c r="A105" i="2"/>
  <c r="A23" i="2"/>
  <c r="A14" i="2"/>
  <c r="A122" i="2"/>
  <c r="A155" i="2"/>
  <c r="A29" i="2"/>
  <c r="A167" i="2"/>
  <c r="A37" i="2"/>
  <c r="A27" i="2"/>
  <c r="A75" i="2"/>
  <c r="A160" i="2"/>
  <c r="A162" i="2"/>
  <c r="A164" i="2"/>
  <c r="A7" i="2"/>
  <c r="A90" i="2"/>
  <c r="A21" i="2"/>
  <c r="A144" i="2"/>
  <c r="A70" i="2"/>
  <c r="A138" i="2"/>
  <c r="A25" i="2"/>
  <c r="A92" i="2"/>
  <c r="A69" i="2"/>
  <c r="A88" i="2"/>
  <c r="A61" i="2"/>
  <c r="A147" i="2"/>
  <c r="A117" i="2"/>
  <c r="A130" i="2"/>
  <c r="A86" i="2"/>
  <c r="A157" i="2"/>
  <c r="A163" i="2"/>
  <c r="A102" i="2"/>
  <c r="A47" i="2"/>
  <c r="A82" i="2"/>
  <c r="A145" i="2"/>
  <c r="A166" i="2"/>
  <c r="A81" i="2"/>
  <c r="A141" i="2"/>
  <c r="A142" i="2"/>
  <c r="A151" i="2"/>
  <c r="A127" i="2"/>
  <c r="A103" i="2"/>
  <c r="A120" i="2"/>
  <c r="A98" i="2"/>
  <c r="A45" i="2"/>
  <c r="A84" i="2"/>
  <c r="A63" i="2"/>
  <c r="A65" i="2"/>
  <c r="A143" i="2"/>
  <c r="A59" i="2"/>
  <c r="A123" i="2"/>
  <c r="A19" i="2"/>
  <c r="A28" i="2"/>
  <c r="A64" i="2"/>
  <c r="A30" i="2"/>
  <c r="A77" i="2"/>
  <c r="A67" i="2"/>
  <c r="A22" i="2"/>
  <c r="A93" i="2"/>
  <c r="A107" i="2"/>
  <c r="A94" i="2"/>
  <c r="A101" i="2"/>
  <c r="A148" i="2"/>
  <c r="A124" i="2"/>
  <c r="A26" i="2"/>
  <c r="A36" i="2"/>
  <c r="A149" i="2"/>
  <c r="A79" i="2"/>
  <c r="A132" i="2"/>
  <c r="A50" i="2"/>
  <c r="A85" i="2"/>
  <c r="A74" i="2"/>
  <c r="A165" i="2"/>
  <c r="A104" i="2"/>
  <c r="A68" i="2"/>
  <c r="A80" i="2"/>
  <c r="A87" i="2"/>
  <c r="A38" i="2"/>
  <c r="A58" i="2"/>
  <c r="A76" i="2"/>
  <c r="A13" i="2"/>
  <c r="A128" i="2"/>
  <c r="A118" i="2"/>
  <c r="A60" i="2"/>
  <c r="A140" i="2"/>
  <c r="A15" i="2"/>
  <c r="A33" i="2"/>
  <c r="A16" i="2"/>
  <c r="A158" i="2"/>
  <c r="A113" i="2"/>
  <c r="A112" i="2"/>
  <c r="A146" i="2"/>
  <c r="A54" i="2"/>
  <c r="A137" i="2"/>
  <c r="A48" i="2"/>
  <c r="A43" i="2"/>
  <c r="A169" i="2"/>
  <c r="A9" i="2"/>
  <c r="A34" i="2"/>
  <c r="A49" i="2"/>
  <c r="A109" i="2"/>
  <c r="A8" i="2"/>
  <c r="A161" i="2"/>
  <c r="A53" i="2"/>
  <c r="A57" i="2"/>
  <c r="A110" i="2"/>
  <c r="A41" i="2"/>
  <c r="A2" i="2"/>
  <c r="A152" i="2"/>
  <c r="A4" i="2"/>
  <c r="A17" i="2"/>
  <c r="A32" i="2"/>
  <c r="A96" i="2"/>
  <c r="A135" i="2"/>
  <c r="A100" i="2"/>
  <c r="A156" i="2"/>
  <c r="A97" i="2"/>
  <c r="A46" i="2"/>
  <c r="A89" i="2"/>
  <c r="A153" i="2"/>
  <c r="A51" i="2"/>
  <c r="A704" i="7"/>
  <c r="A710" i="7"/>
  <c r="A711" i="7"/>
  <c r="A706" i="7"/>
  <c r="A718" i="7"/>
  <c r="A721" i="7"/>
  <c r="A727" i="7"/>
  <c r="A10" i="2"/>
  <c r="A952" i="18"/>
  <c r="A321" i="2"/>
  <c r="A317" i="2"/>
  <c r="A315" i="2"/>
  <c r="A336" i="2"/>
  <c r="A337" i="2"/>
  <c r="A316" i="2"/>
  <c r="A323" i="2"/>
  <c r="A320" i="2"/>
  <c r="A314" i="2"/>
  <c r="A328" i="2"/>
  <c r="A329" i="2"/>
  <c r="A310" i="2"/>
  <c r="A325" i="2"/>
  <c r="A332" i="2"/>
  <c r="A326" i="2"/>
  <c r="A313" i="2"/>
  <c r="A331" i="2"/>
  <c r="A951" i="18"/>
  <c r="A783" i="18"/>
  <c r="A906" i="18"/>
  <c r="A78" i="2"/>
  <c r="A98" i="3"/>
  <c r="A365" i="3"/>
  <c r="A334" i="3"/>
  <c r="A265" i="3"/>
  <c r="A212" i="3"/>
  <c r="A266" i="3"/>
  <c r="A372" i="3"/>
  <c r="A238" i="3"/>
  <c r="A287" i="3"/>
  <c r="A401" i="3"/>
  <c r="A296" i="3"/>
  <c r="A383" i="3"/>
  <c r="A237" i="3"/>
  <c r="A297" i="3"/>
  <c r="A280" i="3"/>
  <c r="A298" i="3"/>
  <c r="A206" i="3"/>
  <c r="A222" i="3"/>
  <c r="A220" i="3"/>
  <c r="A304" i="3"/>
  <c r="A369" i="3"/>
  <c r="A209" i="3"/>
  <c r="A346" i="3"/>
  <c r="A397" i="3"/>
  <c r="A314" i="3"/>
  <c r="A300" i="3"/>
  <c r="A269" i="3"/>
  <c r="A254" i="3"/>
  <c r="A302" i="3"/>
  <c r="A228" i="3"/>
  <c r="A359" i="3"/>
  <c r="A407" i="3"/>
  <c r="A270" i="3"/>
  <c r="A321" i="3"/>
  <c r="A392" i="3"/>
  <c r="A362" i="3"/>
  <c r="A361" i="3"/>
  <c r="A291" i="3"/>
  <c r="A239" i="3"/>
  <c r="A379" i="3"/>
  <c r="A367" i="3"/>
  <c r="A219" i="3"/>
  <c r="A262" i="3"/>
  <c r="A272" i="3"/>
  <c r="A246" i="3"/>
  <c r="A252" i="3"/>
  <c r="A256" i="3"/>
  <c r="A332" i="3"/>
  <c r="A248" i="3"/>
  <c r="A328" i="3"/>
  <c r="A403" i="3"/>
  <c r="A213" i="3"/>
  <c r="A257" i="3"/>
  <c r="A241" i="3"/>
  <c r="A336" i="3"/>
  <c r="A331" i="3"/>
  <c r="A244" i="3"/>
  <c r="A286" i="3"/>
  <c r="A368" i="3"/>
  <c r="A217" i="3"/>
  <c r="A391" i="3"/>
  <c r="A261" i="3"/>
  <c r="A235" i="3"/>
  <c r="A208" i="3"/>
  <c r="A370" i="3"/>
  <c r="A385" i="3"/>
  <c r="A408" i="3"/>
  <c r="A349" i="3"/>
  <c r="A313" i="3"/>
  <c r="A354" i="3"/>
  <c r="A288" i="3"/>
  <c r="A260" i="3"/>
  <c r="A207" i="3"/>
  <c r="A371" i="3"/>
  <c r="A351" i="3"/>
  <c r="A311" i="3"/>
  <c r="A281" i="3"/>
  <c r="A249" i="3"/>
  <c r="A295" i="3"/>
  <c r="A236" i="3"/>
  <c r="A310" i="3"/>
  <c r="A224" i="3"/>
  <c r="A309" i="3"/>
  <c r="A271" i="3"/>
  <c r="A318" i="3"/>
  <c r="A216" i="3"/>
  <c r="A320" i="3"/>
  <c r="A339" i="3"/>
  <c r="A294" i="3"/>
  <c r="A226" i="3"/>
  <c r="A221" i="3"/>
  <c r="A356" i="3"/>
  <c r="A230" i="3"/>
  <c r="A240" i="3"/>
  <c r="A350" i="3"/>
  <c r="A324" i="3"/>
  <c r="A343" i="3"/>
  <c r="A373" i="3"/>
  <c r="A344" i="3"/>
  <c r="A264" i="3"/>
  <c r="A323" i="3"/>
  <c r="A242" i="3"/>
  <c r="A255" i="3"/>
  <c r="A398" i="3"/>
  <c r="A377" i="3"/>
  <c r="A251" i="3"/>
  <c r="A333" i="3"/>
  <c r="A268" i="3"/>
  <c r="A243" i="3"/>
  <c r="A380" i="3"/>
  <c r="A347" i="3"/>
  <c r="A355" i="3"/>
  <c r="A348" i="3"/>
  <c r="A306" i="3"/>
  <c r="A404" i="3"/>
  <c r="A363" i="3"/>
  <c r="A330" i="3"/>
  <c r="A312" i="3"/>
  <c r="A214" i="3"/>
  <c r="A283" i="3"/>
  <c r="A234" i="3"/>
  <c r="A263" i="3"/>
  <c r="A232" i="3"/>
  <c r="A316" i="3"/>
  <c r="A301" i="3"/>
  <c r="A223" i="3"/>
  <c r="A250" i="3"/>
  <c r="A275" i="3"/>
  <c r="A258" i="3"/>
  <c r="A389" i="3"/>
  <c r="A390" i="3"/>
  <c r="A384" i="3"/>
  <c r="A278" i="3"/>
  <c r="A335" i="3"/>
  <c r="A307" i="3"/>
  <c r="A366" i="3"/>
  <c r="A340" i="3"/>
  <c r="A274" i="3"/>
  <c r="A388" i="3"/>
  <c r="A229" i="3"/>
  <c r="A289" i="3"/>
  <c r="A233" i="3"/>
  <c r="A253" i="3"/>
  <c r="A210" i="3"/>
  <c r="A409" i="3"/>
  <c r="A315" i="3"/>
  <c r="A282" i="3"/>
  <c r="A293" i="3"/>
  <c r="A329" i="3"/>
  <c r="A299" i="3"/>
  <c r="A353" i="3"/>
  <c r="A376" i="3"/>
  <c r="A277" i="3"/>
  <c r="A225" i="3"/>
  <c r="A285" i="3"/>
  <c r="A267" i="3"/>
  <c r="A317" i="3"/>
  <c r="A399" i="3"/>
  <c r="A227" i="3"/>
  <c r="A341" i="3"/>
  <c r="A406" i="3"/>
  <c r="A276" i="3"/>
  <c r="A338" i="3"/>
  <c r="A364" i="3"/>
  <c r="A215" i="3"/>
  <c r="A394" i="3"/>
  <c r="A327" i="3"/>
  <c r="A247" i="3"/>
  <c r="A378" i="3"/>
  <c r="A303" i="3"/>
  <c r="A400" i="3"/>
  <c r="A405" i="3"/>
  <c r="A325" i="3"/>
  <c r="A245" i="3"/>
  <c r="A308" i="3"/>
  <c r="A396" i="3"/>
  <c r="A358" i="3"/>
  <c r="A184" i="2"/>
  <c r="A186" i="2"/>
  <c r="A193" i="2"/>
  <c r="A194" i="2"/>
  <c r="A197" i="2"/>
  <c r="A192" i="2"/>
  <c r="A176" i="2"/>
  <c r="A178" i="2"/>
  <c r="A182" i="2"/>
  <c r="A183" i="2"/>
  <c r="A177" i="2"/>
  <c r="A189" i="2"/>
  <c r="A181" i="2"/>
  <c r="A187" i="2"/>
  <c r="A188" i="2"/>
  <c r="A191" i="2"/>
  <c r="A322" i="5"/>
  <c r="A336" i="5"/>
  <c r="A229" i="5"/>
  <c r="A367" i="5"/>
  <c r="A295" i="5"/>
  <c r="A313" i="5"/>
  <c r="A316" i="5"/>
  <c r="A324" i="5"/>
  <c r="A285" i="5"/>
  <c r="A334" i="5"/>
  <c r="A209" i="5"/>
  <c r="A391" i="5"/>
  <c r="A274" i="5"/>
  <c r="A319" i="5"/>
  <c r="A340" i="5"/>
  <c r="A222" i="5"/>
  <c r="A228" i="5"/>
  <c r="A368" i="5"/>
  <c r="A389" i="5"/>
  <c r="A348" i="5"/>
  <c r="A282" i="5"/>
  <c r="A297" i="5"/>
  <c r="A339" i="5"/>
  <c r="A203" i="5"/>
  <c r="A288" i="5"/>
  <c r="A248" i="5"/>
  <c r="A219" i="5"/>
  <c r="A265" i="5"/>
  <c r="A261" i="5"/>
  <c r="A211" i="5"/>
  <c r="A369" i="5"/>
  <c r="A361" i="5"/>
  <c r="A278" i="5"/>
  <c r="A221" i="5"/>
  <c r="A371" i="5"/>
  <c r="A323" i="5"/>
  <c r="A350" i="5"/>
  <c r="A251" i="5"/>
  <c r="A259" i="5"/>
  <c r="A349" i="5"/>
  <c r="A341" i="5"/>
  <c r="A276" i="5"/>
  <c r="A320" i="5"/>
  <c r="A353" i="5"/>
  <c r="A380" i="5"/>
  <c r="A337" i="5"/>
  <c r="A213" i="5"/>
  <c r="A355" i="5"/>
  <c r="A258" i="5"/>
  <c r="A256" i="5"/>
  <c r="A385" i="5"/>
  <c r="A246" i="5"/>
  <c r="A300" i="5"/>
  <c r="A206" i="5"/>
  <c r="A208" i="5"/>
  <c r="A234" i="5"/>
  <c r="A247" i="5"/>
  <c r="A362" i="5"/>
  <c r="A249" i="5"/>
  <c r="A372" i="5"/>
  <c r="A279" i="5"/>
  <c r="A314" i="5"/>
  <c r="A335" i="5"/>
  <c r="A257" i="5"/>
  <c r="A281" i="5"/>
  <c r="A351" i="5"/>
  <c r="A347" i="5"/>
  <c r="A250" i="5"/>
  <c r="A227" i="5"/>
  <c r="A293" i="5"/>
  <c r="A299" i="5"/>
  <c r="A386" i="5"/>
  <c r="A358" i="5"/>
  <c r="A286" i="5"/>
  <c r="A318" i="5"/>
  <c r="A357" i="5"/>
  <c r="A290" i="5"/>
  <c r="A360" i="5"/>
  <c r="A271" i="5"/>
  <c r="A266" i="5"/>
  <c r="A207" i="5"/>
  <c r="A277" i="5"/>
  <c r="A217" i="5"/>
  <c r="A307" i="5"/>
  <c r="A375" i="5"/>
  <c r="A245" i="5"/>
  <c r="A315" i="5"/>
  <c r="A289" i="5"/>
  <c r="A306" i="5"/>
  <c r="A296" i="5"/>
  <c r="A218" i="5"/>
  <c r="A199" i="5"/>
  <c r="A214" i="5"/>
  <c r="A284" i="5"/>
  <c r="A241" i="5"/>
  <c r="A263" i="5"/>
  <c r="A253" i="5"/>
  <c r="A216" i="5"/>
  <c r="A321" i="5"/>
  <c r="A331" i="5"/>
  <c r="A242" i="5"/>
  <c r="A210" i="5"/>
  <c r="A231" i="5"/>
  <c r="A303" i="5"/>
  <c r="A304" i="5"/>
  <c r="A292" i="5"/>
  <c r="A291" i="5"/>
  <c r="A275" i="5"/>
  <c r="A220" i="5"/>
  <c r="A233" i="5"/>
  <c r="A330" i="5"/>
  <c r="A376" i="5"/>
  <c r="A272" i="5"/>
  <c r="A243" i="5"/>
  <c r="A308" i="5"/>
  <c r="A298" i="5"/>
  <c r="A388" i="5"/>
  <c r="A301" i="5"/>
  <c r="A267" i="5"/>
  <c r="A329" i="5"/>
  <c r="A390" i="5"/>
  <c r="A332" i="5"/>
  <c r="A346" i="5"/>
  <c r="A370" i="5"/>
  <c r="A373" i="5"/>
  <c r="A365" i="5"/>
  <c r="A345" i="5"/>
  <c r="A262" i="5"/>
  <c r="A198" i="5"/>
  <c r="A302" i="5"/>
  <c r="A378" i="5"/>
  <c r="A212" i="5"/>
  <c r="A280" i="5"/>
  <c r="A201" i="5"/>
  <c r="A226" i="5"/>
  <c r="A326" i="5"/>
  <c r="A363" i="5"/>
  <c r="A225" i="5"/>
  <c r="A260" i="5"/>
  <c r="A312" i="5"/>
  <c r="A224" i="5"/>
  <c r="A268" i="5"/>
  <c r="A239" i="5"/>
  <c r="A255" i="5"/>
  <c r="A264" i="5"/>
  <c r="A270" i="5"/>
  <c r="A354" i="5"/>
  <c r="A317" i="5"/>
  <c r="A333" i="5"/>
  <c r="A200" i="5"/>
  <c r="A254" i="5"/>
  <c r="A325" i="5"/>
  <c r="A244" i="5"/>
  <c r="A232" i="5"/>
  <c r="A240" i="5"/>
  <c r="A343" i="5"/>
  <c r="A269" i="5"/>
  <c r="A328" i="5"/>
  <c r="A223" i="5"/>
  <c r="A294" i="5"/>
  <c r="A237" i="5"/>
  <c r="A387" i="5"/>
  <c r="A382" i="5"/>
  <c r="A311" i="5"/>
  <c r="A238" i="5"/>
  <c r="A393" i="5"/>
  <c r="A205" i="5"/>
  <c r="A287" i="5"/>
  <c r="A392" i="5"/>
  <c r="A377" i="5"/>
  <c r="A338" i="5"/>
  <c r="A374" i="5"/>
  <c r="A383" i="5"/>
  <c r="A309" i="5"/>
  <c r="A364" i="5"/>
  <c r="A381" i="5"/>
  <c r="A310" i="5"/>
  <c r="A202" i="5"/>
  <c r="A230" i="5"/>
  <c r="A333" i="2"/>
  <c r="A170" i="2"/>
  <c r="A337" i="3"/>
  <c r="A914" i="18"/>
  <c r="A134" i="2"/>
  <c r="A305" i="5"/>
  <c r="A706" i="18"/>
  <c r="A719" i="18"/>
  <c r="A505" i="7"/>
  <c r="A503" i="7"/>
  <c r="A262" i="2"/>
  <c r="A267" i="2"/>
  <c r="A273" i="2"/>
  <c r="A272" i="2"/>
  <c r="A268" i="2"/>
  <c r="A258" i="2"/>
  <c r="A257" i="2"/>
  <c r="A277" i="2"/>
  <c r="A264" i="2"/>
  <c r="A265" i="2"/>
  <c r="A269" i="2"/>
  <c r="A255" i="2"/>
  <c r="A270" i="2"/>
  <c r="A263" i="2"/>
  <c r="A278" i="2"/>
  <c r="A274" i="2"/>
  <c r="A281" i="2"/>
  <c r="A259" i="2"/>
  <c r="A275" i="2"/>
  <c r="A386" i="3"/>
  <c r="A775" i="18"/>
  <c r="A139" i="2"/>
  <c r="A344" i="5"/>
  <c r="A729" i="7"/>
  <c r="A639" i="7"/>
  <c r="A882" i="18"/>
  <c r="A894" i="18"/>
  <c r="A872" i="18"/>
  <c r="A312" i="2"/>
  <c r="A273" i="3"/>
  <c r="A909" i="18"/>
  <c r="A327" i="5"/>
  <c r="A632" i="7"/>
  <c r="A201" i="3"/>
  <c r="A194" i="3"/>
  <c r="A197" i="3"/>
  <c r="A187" i="3"/>
  <c r="A190" i="3"/>
  <c r="A324" i="2"/>
  <c r="A393" i="3"/>
  <c r="A273" i="5"/>
  <c r="A629" i="7"/>
  <c r="A775" i="7"/>
  <c r="A259" i="3"/>
  <c r="A70" i="3"/>
  <c r="A384" i="5"/>
  <c r="A712" i="18"/>
  <c r="A319" i="3"/>
  <c r="A784" i="18"/>
  <c r="A204" i="5"/>
  <c r="A494" i="7"/>
  <c r="A382" i="3"/>
  <c r="A322" i="3"/>
  <c r="A877" i="18"/>
  <c r="A99" i="2"/>
  <c r="A342" i="5"/>
  <c r="A395" i="3"/>
  <c r="A279" i="3"/>
  <c r="A12" i="2"/>
  <c r="A188" i="3"/>
  <c r="A252" i="5"/>
  <c r="A626" i="7"/>
  <c r="A644" i="7"/>
  <c r="A322" i="2"/>
  <c r="A211" i="3"/>
  <c r="A218" i="3"/>
  <c r="A760" i="18"/>
  <c r="A40" i="2"/>
  <c r="A10" i="5"/>
  <c r="A283" i="5"/>
  <c r="A722" i="7"/>
  <c r="A174" i="2"/>
  <c r="A342" i="3"/>
  <c r="A305" i="3"/>
  <c r="A949" i="18"/>
  <c r="A66" i="2"/>
  <c r="A352" i="5"/>
  <c r="A466" i="7"/>
  <c r="A474" i="7"/>
  <c r="A266" i="2"/>
  <c r="A374" i="3"/>
  <c r="A292" i="3"/>
  <c r="A890" i="18"/>
  <c r="A159" i="2"/>
  <c r="A17" i="17"/>
  <c r="A215" i="5"/>
  <c r="A24" i="17"/>
  <c r="A707" i="18"/>
  <c r="A711" i="18"/>
  <c r="A702" i="18"/>
  <c r="A487" i="18"/>
  <c r="A616" i="18"/>
  <c r="A488" i="18"/>
  <c r="A577" i="18"/>
  <c r="A773" i="18"/>
  <c r="A738" i="18"/>
  <c r="A498" i="18"/>
  <c r="A878" i="18"/>
  <c r="A572" i="18"/>
  <c r="A33" i="20"/>
  <c r="A180" i="3"/>
  <c r="A82" i="3"/>
  <c r="A106" i="3"/>
  <c r="A91" i="5"/>
  <c r="A149" i="5"/>
  <c r="A102" i="5"/>
  <c r="A501" i="7"/>
  <c r="A432" i="7"/>
  <c r="A576" i="7"/>
  <c r="A720" i="7"/>
  <c r="A688" i="7"/>
  <c r="A495" i="7"/>
  <c r="A476" i="7"/>
  <c r="A686" i="7"/>
  <c r="A14" i="4"/>
  <c r="A13" i="4"/>
  <c r="A12" i="4"/>
  <c r="A7" i="6"/>
  <c r="A3" i="6"/>
  <c r="A10" i="6"/>
  <c r="A14" i="6"/>
  <c r="A9" i="6"/>
  <c r="A658" i="18"/>
  <c r="A9" i="20"/>
  <c r="A30" i="9"/>
  <c r="A30" i="16"/>
  <c r="A30" i="20"/>
  <c r="A30" i="14"/>
  <c r="A663" i="18"/>
  <c r="A660" i="18"/>
  <c r="A9" i="9"/>
  <c r="A433" i="18"/>
  <c r="A446" i="18"/>
  <c r="A424" i="18"/>
  <c r="A425" i="18"/>
  <c r="A434" i="18"/>
  <c r="A448" i="18"/>
  <c r="A431" i="18"/>
  <c r="A428" i="18"/>
  <c r="A423" i="18"/>
  <c r="A426" i="18"/>
  <c r="A447" i="18"/>
  <c r="A445" i="18"/>
  <c r="A430" i="18"/>
  <c r="A438" i="18"/>
  <c r="A5" i="4"/>
  <c r="A6" i="4"/>
  <c r="A7" i="4"/>
  <c r="A9" i="4"/>
  <c r="A4" i="4"/>
  <c r="A144" i="5"/>
  <c r="A182" i="5"/>
  <c r="A30" i="5"/>
  <c r="A164" i="5"/>
  <c r="A63" i="5"/>
  <c r="A33" i="5"/>
  <c r="A67" i="5"/>
  <c r="A153" i="5"/>
  <c r="A130" i="5"/>
  <c r="A181" i="5"/>
  <c r="A99" i="5"/>
  <c r="A141" i="5"/>
  <c r="A64" i="5"/>
  <c r="A27" i="5"/>
  <c r="A79" i="5"/>
  <c r="A196" i="5"/>
  <c r="A125" i="5"/>
  <c r="A127" i="5"/>
  <c r="A168" i="5"/>
  <c r="A24" i="5"/>
  <c r="A65" i="5"/>
  <c r="A121" i="5"/>
  <c r="A116" i="5"/>
  <c r="A151" i="5"/>
  <c r="A88" i="5"/>
  <c r="A180" i="5"/>
  <c r="A37" i="5"/>
  <c r="A83" i="5"/>
  <c r="A14" i="5"/>
  <c r="A118" i="5"/>
  <c r="A39" i="5"/>
  <c r="A20" i="5"/>
  <c r="A97" i="5"/>
  <c r="A155" i="5"/>
  <c r="A145" i="5"/>
  <c r="A50" i="5"/>
  <c r="A29" i="5"/>
  <c r="A46" i="5"/>
  <c r="A34" i="5"/>
  <c r="A56" i="5"/>
  <c r="A163" i="5"/>
  <c r="A124" i="5"/>
  <c r="A21" i="5"/>
  <c r="A142" i="5"/>
  <c r="A48" i="5"/>
  <c r="A61" i="5"/>
  <c r="A184" i="5"/>
  <c r="A23" i="5"/>
  <c r="A19" i="5"/>
  <c r="A157" i="5"/>
  <c r="A45" i="5"/>
  <c r="A195" i="5"/>
  <c r="A93" i="5"/>
  <c r="A78" i="5"/>
  <c r="A5" i="5"/>
  <c r="A120" i="5"/>
  <c r="A9" i="5"/>
  <c r="A84" i="5"/>
  <c r="A132" i="5"/>
  <c r="A80" i="5"/>
  <c r="A42" i="5"/>
  <c r="A129" i="5"/>
  <c r="A94" i="5"/>
  <c r="A55" i="5"/>
  <c r="A110" i="5"/>
  <c r="A18" i="5"/>
  <c r="A89" i="5"/>
  <c r="A177" i="5"/>
  <c r="A3" i="5"/>
  <c r="A106" i="5"/>
  <c r="A7" i="5"/>
  <c r="A12" i="5"/>
  <c r="A135" i="5"/>
  <c r="A190" i="5"/>
  <c r="A139" i="5"/>
  <c r="A58" i="5"/>
  <c r="A193" i="5"/>
  <c r="A105" i="5"/>
  <c r="A166" i="5"/>
  <c r="A169" i="5"/>
  <c r="A59" i="5"/>
  <c r="A17" i="5"/>
  <c r="A53" i="5"/>
  <c r="A54" i="5"/>
  <c r="A81" i="5"/>
  <c r="A92" i="5"/>
  <c r="A167" i="5"/>
  <c r="A147" i="5"/>
  <c r="A71" i="5"/>
  <c r="A185" i="5"/>
  <c r="A62" i="5"/>
  <c r="A150" i="5"/>
  <c r="A66" i="5"/>
  <c r="A74" i="5"/>
  <c r="A137" i="5"/>
  <c r="A2" i="5"/>
  <c r="A75" i="5"/>
  <c r="A131" i="5"/>
  <c r="A104" i="5"/>
  <c r="A49" i="5"/>
  <c r="A126" i="5"/>
  <c r="A156" i="5"/>
  <c r="A68" i="5"/>
  <c r="A90" i="5"/>
  <c r="A82" i="5"/>
  <c r="A197" i="5"/>
  <c r="A8" i="5"/>
  <c r="A69" i="5"/>
  <c r="A112" i="5"/>
  <c r="A191" i="5"/>
  <c r="A171" i="5"/>
  <c r="A73" i="5"/>
  <c r="A138" i="5"/>
  <c r="A57" i="5"/>
  <c r="A173" i="5"/>
  <c r="A26" i="5"/>
  <c r="A183" i="5"/>
  <c r="A11" i="5"/>
  <c r="A40" i="5"/>
  <c r="A117" i="5"/>
  <c r="A85" i="5"/>
  <c r="A179" i="5"/>
  <c r="A28" i="5"/>
  <c r="A5" i="1"/>
  <c r="A8" i="1"/>
  <c r="A6" i="1"/>
  <c r="A3" i="1"/>
  <c r="A591" i="7"/>
  <c r="A426" i="7"/>
  <c r="A672" i="7"/>
  <c r="A537" i="7"/>
  <c r="A723" i="7"/>
  <c r="A608" i="7"/>
  <c r="A534" i="7"/>
  <c r="A746" i="7"/>
  <c r="A451" i="7"/>
  <c r="A781" i="7"/>
  <c r="A594" i="7"/>
  <c r="A572" i="7"/>
  <c r="A431" i="7"/>
  <c r="A398" i="7"/>
  <c r="A618" i="7"/>
  <c r="A600" i="7"/>
  <c r="A748" i="7"/>
  <c r="A396" i="7"/>
  <c r="A725" i="7"/>
  <c r="A471" i="7"/>
  <c r="A440" i="7"/>
  <c r="A590" i="7"/>
  <c r="A627" i="7"/>
  <c r="A681" i="7"/>
  <c r="A770" i="7"/>
  <c r="A564" i="7"/>
  <c r="A417" i="7"/>
  <c r="A693" i="7"/>
  <c r="A550" i="7"/>
  <c r="A455" i="7"/>
  <c r="A450" i="7"/>
  <c r="A404" i="7"/>
  <c r="A707" i="7"/>
  <c r="A617" i="7"/>
  <c r="A604" i="7"/>
  <c r="A548" i="7"/>
  <c r="A566" i="7"/>
  <c r="A538" i="7"/>
  <c r="A589" i="7"/>
  <c r="A529" i="7"/>
  <c r="A472" i="7"/>
  <c r="A435" i="7"/>
  <c r="A762" i="7"/>
  <c r="A462" i="7"/>
  <c r="A573" i="7"/>
  <c r="A640" i="7"/>
  <c r="A601" i="7"/>
  <c r="A588" i="7"/>
  <c r="A521" i="7"/>
  <c r="A484" i="7"/>
  <c r="A470" i="7"/>
  <c r="A574" i="7"/>
  <c r="A483" i="7"/>
  <c r="A717" i="7"/>
  <c r="A785" i="7"/>
  <c r="A442" i="7"/>
  <c r="A760" i="7"/>
  <c r="A481" i="7"/>
  <c r="A656" i="7"/>
  <c r="A449" i="7"/>
  <c r="A577" i="7"/>
  <c r="A557" i="7"/>
  <c r="A469" i="7"/>
  <c r="A678" i="7"/>
  <c r="A726" i="7"/>
  <c r="A502" i="7"/>
  <c r="A464" i="7"/>
  <c r="A526" i="7"/>
  <c r="A643" i="7"/>
  <c r="A754" i="7"/>
  <c r="A528" i="7"/>
  <c r="A650" i="7"/>
  <c r="A585" i="7"/>
  <c r="A467" i="7"/>
  <c r="A744" i="7"/>
  <c r="A774" i="7"/>
  <c r="A489" i="7"/>
  <c r="A423" i="7"/>
  <c r="A782" i="7"/>
  <c r="A473" i="7"/>
  <c r="A689" i="7"/>
  <c r="A491" i="7"/>
  <c r="A532" i="7"/>
  <c r="A701" i="7"/>
  <c r="A546" i="7"/>
  <c r="A433" i="7"/>
  <c r="A413" i="7"/>
  <c r="A522" i="7"/>
  <c r="A676" i="7"/>
  <c r="A514" i="7"/>
  <c r="A415" i="7"/>
  <c r="A733" i="7"/>
  <c r="A515" i="7"/>
  <c r="A578" i="7"/>
  <c r="A490" i="7"/>
  <c r="A623" i="7"/>
  <c r="A561" i="7"/>
  <c r="A536" i="7"/>
  <c r="A424" i="7"/>
  <c r="A714" i="7"/>
  <c r="A446" i="7"/>
  <c r="A497" i="7"/>
  <c r="A524" i="7"/>
  <c r="A504" i="7"/>
  <c r="A582" i="7"/>
  <c r="A456" i="7"/>
  <c r="A664" i="7"/>
  <c r="A496" i="7"/>
  <c r="A479" i="7"/>
  <c r="A418" i="7"/>
  <c r="A731" i="7"/>
  <c r="A419" i="7"/>
  <c r="A409" i="7"/>
  <c r="A653" i="7"/>
  <c r="A766" i="7"/>
  <c r="A512" i="7"/>
  <c r="A458" i="7"/>
  <c r="A517" i="7"/>
  <c r="A535" i="7"/>
  <c r="A677" i="7"/>
  <c r="A461" i="7"/>
  <c r="A421" i="7"/>
  <c r="A493" i="7"/>
  <c r="A784" i="7"/>
  <c r="A668" i="7"/>
  <c r="A570" i="7"/>
  <c r="A552" i="7"/>
  <c r="A519" i="7"/>
  <c r="A475" i="7"/>
  <c r="A465" i="7"/>
  <c r="A394" i="7"/>
  <c r="A767" i="7"/>
  <c r="A636" i="7"/>
  <c r="A579" i="7"/>
  <c r="A680" i="7"/>
  <c r="A401" i="7"/>
  <c r="A414" i="7"/>
  <c r="A724" i="7"/>
  <c r="A487" i="7"/>
  <c r="A619" i="7"/>
  <c r="A624" i="7"/>
  <c r="A631" i="7"/>
  <c r="A761" i="7"/>
  <c r="A443" i="7"/>
  <c r="A554" i="7"/>
  <c r="A506" i="7"/>
  <c r="A637" i="7"/>
  <c r="A453" i="7"/>
  <c r="A586" i="7"/>
  <c r="A498" i="7"/>
  <c r="A598" i="7"/>
  <c r="A642" i="7"/>
  <c r="A613" i="7"/>
  <c r="A620" i="7"/>
  <c r="A430" i="7"/>
  <c r="A492" i="7"/>
  <c r="A545" i="7"/>
  <c r="A691" i="7"/>
  <c r="A612" i="7"/>
  <c r="A595" i="7"/>
  <c r="A575" i="7"/>
  <c r="A641" i="7"/>
  <c r="A580" i="7"/>
  <c r="A728" i="7"/>
  <c r="A478" i="7"/>
  <c r="A399" i="7"/>
  <c r="A562" i="7"/>
  <c r="A654" i="7"/>
  <c r="A747" i="7"/>
  <c r="A583" i="7"/>
  <c r="A568" i="7"/>
  <c r="A630" i="7"/>
  <c r="A732" i="7"/>
  <c r="A402" i="7"/>
  <c r="A751" i="7"/>
  <c r="A648" i="7"/>
  <c r="A527" i="7"/>
  <c r="A665" i="7"/>
  <c r="A518" i="7"/>
  <c r="A700" i="7"/>
  <c r="A713" i="7"/>
  <c r="A763" i="7"/>
  <c r="A682" i="7"/>
  <c r="A657" i="7"/>
  <c r="A610" i="7"/>
  <c r="A673" i="7"/>
  <c r="A454" i="7"/>
  <c r="A408" i="7"/>
  <c r="A750" i="7"/>
  <c r="A692" i="7"/>
  <c r="A647" i="7"/>
  <c r="A611" i="7"/>
  <c r="A708" i="7"/>
  <c r="A477" i="7"/>
  <c r="A428" i="7"/>
  <c r="A709" i="7"/>
  <c r="A738" i="7"/>
  <c r="A716" i="7"/>
  <c r="A558" i="7"/>
  <c r="A649" i="7"/>
  <c r="A448" i="7"/>
  <c r="A482" i="7"/>
  <c r="A405" i="7"/>
  <c r="A695" i="7"/>
  <c r="A675" i="7"/>
  <c r="A499" i="7"/>
  <c r="A705" i="7"/>
  <c r="A436" i="7"/>
  <c r="A702" i="7"/>
  <c r="A452" i="7"/>
  <c r="A425" i="7"/>
  <c r="A439" i="7"/>
  <c r="A488" i="7"/>
  <c r="A622" i="7"/>
  <c r="A441" i="7"/>
  <c r="A434" i="7"/>
  <c r="A500" i="7"/>
  <c r="A437" i="7"/>
  <c r="A768" i="7"/>
  <c r="A429" i="7"/>
  <c r="A742" i="7"/>
  <c r="A480" i="7"/>
  <c r="A662" i="7"/>
  <c r="A403" i="7"/>
  <c r="A410" i="7"/>
  <c r="A555" i="7"/>
  <c r="A511" i="7"/>
  <c r="A743" i="7"/>
  <c r="A444" i="7"/>
  <c r="A752" i="7"/>
  <c r="A651" i="7"/>
  <c r="A621" i="7"/>
  <c r="A485" i="7"/>
  <c r="A715" i="7"/>
  <c r="A772" i="7"/>
  <c r="A540" i="7"/>
  <c r="A596" i="7"/>
  <c r="A400" i="7"/>
  <c r="A646" i="7"/>
  <c r="A541" i="7"/>
  <c r="A753" i="7"/>
  <c r="A634" i="7"/>
  <c r="A740" i="7"/>
  <c r="A486" i="7"/>
  <c r="A593" i="7"/>
  <c r="A70" i="5"/>
  <c r="A133" i="5"/>
  <c r="A13" i="5"/>
  <c r="A107" i="5"/>
  <c r="A670" i="7"/>
  <c r="A645" i="7"/>
  <c r="A703" i="7"/>
  <c r="A769" i="7"/>
  <c r="A749" i="7"/>
  <c r="A606" i="7"/>
  <c r="A581" i="7"/>
  <c r="A755" i="7"/>
  <c r="A451" i="18"/>
  <c r="A461" i="18"/>
  <c r="A473" i="18"/>
  <c r="A460" i="18"/>
  <c r="A453" i="18"/>
  <c r="A459" i="18"/>
  <c r="A464" i="18"/>
  <c r="A457" i="18"/>
  <c r="A469" i="18"/>
  <c r="A475" i="18"/>
  <c r="A458" i="18"/>
  <c r="A467" i="18"/>
  <c r="A468" i="18"/>
  <c r="A897" i="18"/>
  <c r="A714" i="18"/>
  <c r="A605" i="18"/>
  <c r="A559" i="18"/>
  <c r="A910" i="18"/>
  <c r="A926" i="18"/>
  <c r="A574" i="18"/>
  <c r="A625" i="18"/>
  <c r="A497" i="18"/>
  <c r="A743" i="18"/>
  <c r="A499" i="18"/>
  <c r="A887" i="18"/>
  <c r="A842" i="18"/>
  <c r="A567" i="18"/>
  <c r="A570" i="18"/>
  <c r="A646" i="18"/>
  <c r="A856" i="18"/>
  <c r="A673" i="18"/>
  <c r="A771" i="18"/>
  <c r="A654" i="18"/>
  <c r="A809" i="18"/>
  <c r="A925" i="18"/>
  <c r="A836" i="18"/>
  <c r="A635" i="18"/>
  <c r="A924" i="18"/>
  <c r="A478" i="18"/>
  <c r="A942" i="18"/>
  <c r="A948" i="18"/>
  <c r="A740" i="18"/>
  <c r="A931" i="18"/>
  <c r="A728" i="18"/>
  <c r="A666" i="18"/>
  <c r="A644" i="18"/>
  <c r="A791" i="18"/>
  <c r="A560" i="18"/>
  <c r="A525" i="18"/>
  <c r="A586" i="18"/>
  <c r="A947" i="18"/>
  <c r="A911" i="18"/>
  <c r="A835" i="18"/>
  <c r="A608" i="18"/>
  <c r="A814" i="18"/>
  <c r="A679" i="18"/>
  <c r="A522" i="18"/>
  <c r="A847" i="18"/>
  <c r="A703" i="18"/>
  <c r="A651" i="18"/>
  <c r="A818" i="18"/>
  <c r="A885" i="18"/>
  <c r="A565" i="18"/>
  <c r="A855" i="18"/>
  <c r="A790" i="18"/>
  <c r="A858" i="18"/>
  <c r="A844" i="18"/>
  <c r="A669" i="18"/>
  <c r="A832" i="18"/>
  <c r="A762" i="18"/>
  <c r="A682" i="18"/>
  <c r="A495" i="18"/>
  <c r="A716" i="18"/>
  <c r="A578" i="18"/>
  <c r="A514" i="18"/>
  <c r="A889" i="18"/>
  <c r="A830" i="18"/>
  <c r="A873" i="18"/>
  <c r="A875" i="18"/>
  <c r="A718" i="18"/>
  <c r="A618" i="18"/>
  <c r="A737" i="18"/>
  <c r="A511" i="18"/>
  <c r="A607" i="18"/>
  <c r="A884" i="18"/>
  <c r="A888" i="18"/>
  <c r="A798" i="18"/>
  <c r="A758" i="18"/>
  <c r="A630" i="18"/>
  <c r="A542" i="18"/>
  <c r="A619" i="18"/>
  <c r="A670" i="18"/>
  <c r="A766" i="18"/>
  <c r="A527" i="18"/>
  <c r="A754" i="18"/>
  <c r="A886" i="18"/>
  <c r="A597" i="18"/>
  <c r="A518" i="18"/>
  <c r="A709" i="18"/>
  <c r="A907" i="18"/>
  <c r="A479" i="18"/>
  <c r="A940" i="18"/>
  <c r="A601" i="18"/>
  <c r="A826" i="18"/>
  <c r="A579" i="18"/>
  <c r="A562" i="18"/>
  <c r="A800" i="18"/>
  <c r="A606" i="18"/>
  <c r="A834" i="18"/>
  <c r="A868" i="18"/>
  <c r="A481" i="18"/>
  <c r="A944" i="18"/>
  <c r="A513" i="18"/>
  <c r="A563" i="18"/>
  <c r="A626" i="18"/>
  <c r="A780" i="18"/>
  <c r="A684" i="18"/>
  <c r="A725" i="18"/>
  <c r="A827" i="18"/>
  <c r="A839" i="18"/>
  <c r="A671" i="18"/>
  <c r="A930" i="18"/>
  <c r="A638" i="18"/>
  <c r="A813" i="18"/>
  <c r="A733" i="18"/>
  <c r="A551" i="18"/>
  <c r="A841" i="18"/>
  <c r="A694" i="18"/>
  <c r="A901" i="18"/>
  <c r="A860" i="18"/>
  <c r="A763" i="18"/>
  <c r="A612" i="18"/>
  <c r="A490" i="18"/>
  <c r="A811" i="18"/>
  <c r="A634" i="18"/>
  <c r="A823" i="18"/>
  <c r="A676" i="18"/>
  <c r="A846" i="18"/>
  <c r="A556" i="18"/>
  <c r="A735" i="18"/>
  <c r="A729" i="18"/>
  <c r="A720" i="18"/>
  <c r="A893" i="18"/>
  <c r="A700" i="18"/>
  <c r="A810" i="18"/>
  <c r="A668" i="18"/>
  <c r="A493" i="18"/>
  <c r="A794" i="18"/>
  <c r="A774" i="18"/>
  <c r="A913" i="18"/>
  <c r="A802" i="18"/>
  <c r="A764" i="18"/>
  <c r="A938" i="18"/>
  <c r="A848" i="18"/>
  <c r="A674" i="18"/>
  <c r="A531" i="18"/>
  <c r="A484" i="18"/>
  <c r="A656" i="18"/>
  <c r="A721" i="18"/>
  <c r="A692" i="18"/>
  <c r="A805" i="18"/>
  <c r="A699" i="18"/>
  <c r="A751" i="18"/>
  <c r="A710" i="18"/>
  <c r="A937" i="18"/>
  <c r="A781" i="18"/>
  <c r="A557" i="18"/>
  <c r="A502" i="18"/>
  <c r="A899" i="18"/>
  <c r="A636" i="18"/>
  <c r="A863" i="18"/>
  <c r="A933" i="18"/>
  <c r="A505" i="18"/>
  <c r="A865" i="18"/>
  <c r="A748" i="18"/>
  <c r="A535" i="18"/>
  <c r="A622" i="18"/>
  <c r="A812" i="18"/>
  <c r="A859" i="18"/>
  <c r="A828" i="18"/>
  <c r="A521" i="18"/>
  <c r="A708" i="18"/>
  <c r="A615" i="18"/>
  <c r="A778" i="18"/>
  <c r="A590" i="18"/>
  <c r="A727" i="18"/>
  <c r="A683" i="18"/>
  <c r="A765" i="18"/>
  <c r="A745" i="18"/>
  <c r="A874" i="18"/>
  <c r="A804" i="18"/>
  <c r="A510" i="18"/>
  <c r="A685" i="18"/>
  <c r="A664" i="18"/>
  <c r="A866" i="18"/>
  <c r="A715" i="18"/>
  <c r="A526" i="18"/>
  <c r="A602" i="18"/>
  <c r="A598" i="18"/>
  <c r="A581" i="18"/>
  <c r="A678" i="18"/>
  <c r="A546" i="18"/>
  <c r="A594" i="18"/>
  <c r="A921" i="18"/>
  <c r="A589" i="18"/>
  <c r="A825" i="18"/>
  <c r="A569" i="18"/>
  <c r="A640" i="18"/>
  <c r="A564" i="18"/>
  <c r="A736" i="18"/>
  <c r="A854" i="18"/>
  <c r="A916" i="18"/>
  <c r="A547" i="18"/>
  <c r="A599" i="18"/>
  <c r="A864" i="18"/>
  <c r="A603" i="18"/>
  <c r="A945" i="18"/>
  <c r="A939" i="18"/>
  <c r="A935" i="18"/>
  <c r="A623" i="18"/>
  <c r="A898" i="18"/>
  <c r="A879" i="18"/>
  <c r="A876" i="18"/>
  <c r="A824" i="18"/>
  <c r="A756" i="18"/>
  <c r="A761" i="18"/>
  <c r="A915" i="18"/>
  <c r="A723" i="18"/>
  <c r="A797" i="18"/>
  <c r="A620" i="18"/>
  <c r="A677" i="18"/>
  <c r="A861" i="18"/>
  <c r="A628" i="18"/>
  <c r="A507" i="18"/>
  <c r="A892" i="18"/>
  <c r="A819" i="18"/>
  <c r="A795" i="18"/>
  <c r="A817" i="18"/>
  <c r="A871" i="18"/>
  <c r="A645" i="18"/>
  <c r="A491" i="18"/>
  <c r="A903" i="18"/>
  <c r="A627" i="18"/>
  <c r="A785" i="18"/>
  <c r="A786" i="18"/>
  <c r="A744" i="18"/>
  <c r="A568" i="18"/>
  <c r="A489" i="18"/>
  <c r="A695" i="18"/>
  <c r="A544" i="18"/>
  <c r="A929" i="18"/>
  <c r="A659" i="18"/>
  <c r="A523" i="18"/>
  <c r="A880" i="18"/>
  <c r="A503" i="18"/>
  <c r="A492" i="18"/>
  <c r="A661" i="18"/>
  <c r="A923" i="18"/>
  <c r="A928" i="18"/>
  <c r="A891" i="18"/>
  <c r="A652" i="18"/>
  <c r="A822" i="18"/>
  <c r="A838" i="18"/>
  <c r="A840" i="18"/>
  <c r="A509" i="18"/>
  <c r="A713" i="18"/>
  <c r="A584" i="18"/>
  <c r="A704" i="18"/>
  <c r="A908" i="18"/>
  <c r="A672" i="18"/>
  <c r="A943" i="18"/>
  <c r="A480" i="18"/>
  <c r="A591" i="18"/>
  <c r="A936" i="18"/>
  <c r="A512" i="18"/>
  <c r="A51" i="6"/>
  <c r="A57" i="6"/>
  <c r="A54" i="6"/>
  <c r="A50" i="6"/>
  <c r="A45" i="6"/>
  <c r="A49" i="6"/>
  <c r="A56" i="6"/>
  <c r="A53" i="6"/>
  <c r="C30" i="23"/>
  <c r="A466" i="18"/>
  <c r="A896" i="18"/>
  <c r="A946" i="18"/>
  <c r="A624" i="18"/>
  <c r="A508" i="18"/>
  <c r="A927" i="18"/>
  <c r="A650" i="18"/>
  <c r="A566" i="18"/>
  <c r="A769" i="18"/>
  <c r="A637" i="18"/>
  <c r="A528" i="18"/>
  <c r="A870" i="18"/>
  <c r="A647" i="18"/>
  <c r="A443" i="18"/>
  <c r="A3" i="4"/>
  <c r="A72" i="5"/>
  <c r="A44" i="5"/>
  <c r="A86" i="5"/>
  <c r="A31" i="5"/>
  <c r="A684" i="7"/>
  <c r="A509" i="7"/>
  <c r="A597" i="7"/>
  <c r="A420" i="7"/>
  <c r="A652" i="7"/>
  <c r="A605" i="7"/>
  <c r="A777" i="7"/>
  <c r="A549" i="7"/>
  <c r="A33" i="17"/>
  <c r="A32" i="17"/>
  <c r="A23" i="17"/>
  <c r="A35" i="17"/>
  <c r="A29" i="17"/>
  <c r="A31" i="17"/>
  <c r="A28" i="17"/>
  <c r="A30" i="17"/>
  <c r="A25" i="17"/>
  <c r="A27" i="17"/>
  <c r="A26" i="17"/>
  <c r="A15" i="1"/>
  <c r="A17" i="1"/>
  <c r="A18" i="1"/>
  <c r="A19" i="1"/>
  <c r="A20" i="1"/>
  <c r="A16" i="1"/>
  <c r="A455" i="18"/>
  <c r="A611" i="18"/>
  <c r="A776" i="18"/>
  <c r="A770" i="18"/>
  <c r="A807" i="18"/>
  <c r="A506" i="18"/>
  <c r="A604" i="18"/>
  <c r="A902" i="18"/>
  <c r="A483" i="18"/>
  <c r="A941" i="18"/>
  <c r="A726" i="18"/>
  <c r="A932" i="18"/>
  <c r="A21" i="17"/>
  <c r="A422" i="18"/>
  <c r="A8" i="4"/>
  <c r="A76" i="5"/>
  <c r="A143" i="5"/>
  <c r="A140" i="5"/>
  <c r="A16" i="5"/>
  <c r="A468" i="7"/>
  <c r="A544" i="7"/>
  <c r="A660" i="7"/>
  <c r="A712" i="7"/>
  <c r="A463" i="7"/>
  <c r="A602" i="7"/>
  <c r="A625" i="7"/>
  <c r="A745" i="7"/>
  <c r="A10" i="9"/>
  <c r="A10" i="14"/>
  <c r="A10" i="20"/>
  <c r="A10" i="16"/>
  <c r="A192" i="3"/>
  <c r="A183" i="3"/>
  <c r="A133" i="3"/>
  <c r="A182" i="3"/>
  <c r="A107" i="3"/>
  <c r="A150" i="3"/>
  <c r="A99" i="3"/>
  <c r="A92" i="3"/>
  <c r="A87" i="3"/>
  <c r="A91" i="3"/>
  <c r="A51" i="3"/>
  <c r="A4" i="3"/>
  <c r="A67" i="3"/>
  <c r="A6" i="3"/>
  <c r="A163" i="3"/>
  <c r="A18" i="3"/>
  <c r="A73" i="3"/>
  <c r="A178" i="3"/>
  <c r="A119" i="3"/>
  <c r="A58" i="3"/>
  <c r="A44" i="3"/>
  <c r="A113" i="3"/>
  <c r="A76" i="3"/>
  <c r="A158" i="3"/>
  <c r="A59" i="3"/>
  <c r="A115" i="3"/>
  <c r="A54" i="3"/>
  <c r="A117" i="3"/>
  <c r="A14" i="3"/>
  <c r="A127" i="3"/>
  <c r="A43" i="3"/>
  <c r="A174" i="3"/>
  <c r="A55" i="3"/>
  <c r="A95" i="3"/>
  <c r="A109" i="3"/>
  <c r="A175" i="3"/>
  <c r="A166" i="3"/>
  <c r="A112" i="3"/>
  <c r="A120" i="3"/>
  <c r="A35" i="3"/>
  <c r="A103" i="3"/>
  <c r="A134" i="3"/>
  <c r="A153" i="3"/>
  <c r="A147" i="3"/>
  <c r="A71" i="3"/>
  <c r="A204" i="3"/>
  <c r="A155" i="3"/>
  <c r="A184" i="3"/>
  <c r="A203" i="3"/>
  <c r="A69" i="3"/>
  <c r="A170" i="3"/>
  <c r="A126" i="3"/>
  <c r="A24" i="3"/>
  <c r="A48" i="3"/>
  <c r="A93" i="3"/>
  <c r="A15" i="3"/>
  <c r="A33" i="3"/>
  <c r="A110" i="3"/>
  <c r="A123" i="3"/>
  <c r="A79" i="3"/>
  <c r="A16" i="3"/>
  <c r="A31" i="3"/>
  <c r="A168" i="3"/>
  <c r="A23" i="3"/>
  <c r="A202" i="3"/>
  <c r="A176" i="3"/>
  <c r="A185" i="3"/>
  <c r="A148" i="3"/>
  <c r="A29" i="3"/>
  <c r="A45" i="3"/>
  <c r="A193" i="3"/>
  <c r="A38" i="3"/>
  <c r="A131" i="3"/>
  <c r="A86" i="3"/>
  <c r="A156" i="3"/>
  <c r="A142" i="3"/>
  <c r="A3" i="3"/>
  <c r="A40" i="3"/>
  <c r="A5" i="3"/>
  <c r="A154" i="3"/>
  <c r="A114" i="3"/>
  <c r="A46" i="3"/>
  <c r="A66" i="3"/>
  <c r="A41" i="3"/>
  <c r="A122" i="3"/>
  <c r="A121" i="3"/>
  <c r="A151" i="3"/>
  <c r="A169" i="3"/>
  <c r="A116" i="3"/>
  <c r="A62" i="3"/>
  <c r="A108" i="3"/>
  <c r="A77" i="3"/>
  <c r="A191" i="3"/>
  <c r="A196" i="3"/>
  <c r="A90" i="3"/>
  <c r="A27" i="3"/>
  <c r="A81" i="3"/>
  <c r="A42" i="3"/>
  <c r="A50" i="3"/>
  <c r="A144" i="3"/>
  <c r="A72" i="3"/>
  <c r="A57" i="3"/>
  <c r="A34" i="3"/>
  <c r="A32" i="3"/>
  <c r="A172" i="3"/>
  <c r="A49" i="3"/>
  <c r="A124" i="3"/>
  <c r="A199" i="3"/>
  <c r="A195" i="3"/>
  <c r="A138" i="3"/>
  <c r="A102" i="3"/>
  <c r="A20" i="3"/>
  <c r="A118" i="3"/>
  <c r="A25" i="3"/>
  <c r="A145" i="3"/>
  <c r="A125" i="3"/>
  <c r="A19" i="3"/>
  <c r="A140" i="3"/>
  <c r="A30" i="3"/>
  <c r="A84" i="3"/>
  <c r="A28" i="3"/>
  <c r="A200" i="3"/>
  <c r="A152" i="3"/>
  <c r="A205" i="3"/>
  <c r="A135" i="3"/>
  <c r="A61" i="3"/>
  <c r="A159" i="3"/>
  <c r="A477" i="18"/>
  <c r="A750" i="18"/>
  <c r="A482" i="18"/>
  <c r="A742" i="18"/>
  <c r="A687" i="18"/>
  <c r="A529" i="18"/>
  <c r="A536" i="18"/>
  <c r="A689" i="18"/>
  <c r="A571" i="18"/>
  <c r="A614" i="18"/>
  <c r="A582" i="18"/>
  <c r="A732" i="18"/>
  <c r="A746" i="18"/>
  <c r="A36" i="17"/>
  <c r="A33" i="14"/>
  <c r="A444" i="18"/>
  <c r="A173" i="3"/>
  <c r="A139" i="3"/>
  <c r="A26" i="3"/>
  <c r="A128" i="3"/>
  <c r="A77" i="5"/>
  <c r="A87" i="5"/>
  <c r="A134" i="5"/>
  <c r="A103" i="5"/>
  <c r="A609" i="7"/>
  <c r="A697" i="7"/>
  <c r="A571" i="7"/>
  <c r="A687" i="7"/>
  <c r="A671" i="7"/>
  <c r="A615" i="7"/>
  <c r="A635" i="7"/>
  <c r="A655" i="7"/>
  <c r="A741" i="7"/>
  <c r="A476" i="18"/>
  <c r="D8" i="9"/>
  <c r="A759" i="18"/>
  <c r="A533" i="18"/>
  <c r="A688" i="18"/>
  <c r="A534" i="18"/>
  <c r="A821" i="18"/>
  <c r="A922" i="18"/>
  <c r="A724" i="18"/>
  <c r="A917" i="18"/>
  <c r="A543" i="18"/>
  <c r="A576" i="18"/>
  <c r="A717" i="18"/>
  <c r="A731" i="18"/>
  <c r="A34" i="17"/>
  <c r="A33" i="9"/>
  <c r="A432" i="18"/>
  <c r="A80" i="3"/>
  <c r="A68" i="3"/>
  <c r="A186" i="3"/>
  <c r="A189" i="3"/>
  <c r="A113" i="5"/>
  <c r="A41" i="5"/>
  <c r="A100" i="5"/>
  <c r="A158" i="5"/>
  <c r="A36" i="5"/>
  <c r="A719" i="7"/>
  <c r="A513" i="7"/>
  <c r="A567" i="7"/>
  <c r="A683" i="7"/>
  <c r="A765" i="7"/>
  <c r="A457" i="7"/>
  <c r="A614" i="7"/>
  <c r="A778" i="7"/>
  <c r="A776" i="7"/>
  <c r="A427" i="18"/>
  <c r="E27" i="23"/>
  <c r="C25" i="23"/>
  <c r="A456" i="18"/>
  <c r="A701" i="18"/>
  <c r="A755" i="18"/>
  <c r="A592" i="18"/>
  <c r="A953" i="18"/>
  <c r="A648" i="18"/>
  <c r="A722" i="18"/>
  <c r="A691" i="18"/>
  <c r="A600" i="18"/>
  <c r="A920" i="18"/>
  <c r="A573" i="18"/>
  <c r="A803" i="18"/>
  <c r="A919" i="18"/>
  <c r="A20" i="17"/>
  <c r="A436" i="18"/>
  <c r="A111" i="3"/>
  <c r="A53" i="3"/>
  <c r="A181" i="3"/>
  <c r="A198" i="3"/>
  <c r="A152" i="5"/>
  <c r="A123" i="5"/>
  <c r="A172" i="5"/>
  <c r="A35" i="5"/>
  <c r="A12" i="6"/>
  <c r="A685" i="7"/>
  <c r="A690" i="7"/>
  <c r="A438" i="7"/>
  <c r="A531" i="7"/>
  <c r="A603" i="7"/>
  <c r="A525" i="7"/>
  <c r="A771" i="7"/>
  <c r="A516" i="7"/>
  <c r="A472" i="18"/>
  <c r="A633" i="18"/>
  <c r="A631" i="18"/>
  <c r="A575" i="18"/>
  <c r="A837" i="18"/>
  <c r="A757" i="18"/>
  <c r="A739" i="18"/>
  <c r="A680" i="18"/>
  <c r="A500" i="18"/>
  <c r="A820" i="18"/>
  <c r="A934" i="18"/>
  <c r="A643" i="18"/>
  <c r="A587" i="18"/>
  <c r="A47" i="6"/>
  <c r="A441" i="18"/>
  <c r="A75" i="3"/>
  <c r="A56" i="3"/>
  <c r="A8" i="3"/>
  <c r="A179" i="3"/>
  <c r="A189" i="5"/>
  <c r="A115" i="5"/>
  <c r="A6" i="5"/>
  <c r="A111" i="5"/>
  <c r="A15" i="6"/>
  <c r="A658" i="7"/>
  <c r="A569" i="7"/>
  <c r="A779" i="7"/>
  <c r="A698" i="7"/>
  <c r="A547" i="7"/>
  <c r="A520" i="7"/>
  <c r="A679" i="7"/>
  <c r="A508" i="7"/>
  <c r="D25" i="23"/>
  <c r="C28" i="23"/>
  <c r="A242" i="2"/>
  <c r="A245" i="2"/>
  <c r="A304" i="2"/>
  <c r="A319" i="2"/>
  <c r="A291" i="2"/>
  <c r="A173" i="2"/>
  <c r="A210" i="2"/>
  <c r="A8" i="23"/>
  <c r="A300" i="2"/>
  <c r="A227" i="2"/>
  <c r="A196" i="2"/>
  <c r="A297" i="2"/>
  <c r="A249" i="2"/>
  <c r="A256" i="2"/>
  <c r="A311" i="2"/>
  <c r="A232" i="2"/>
  <c r="A318" i="2"/>
  <c r="A288" i="2"/>
  <c r="A330" i="2"/>
  <c r="A226" i="2"/>
  <c r="A293" i="2"/>
  <c r="A185" i="2"/>
  <c r="A271" i="2"/>
  <c r="A230" i="2"/>
  <c r="A334" i="2"/>
  <c r="A235" i="2"/>
  <c r="A195" i="2"/>
  <c r="A286" i="2"/>
  <c r="A220" i="2"/>
  <c r="A280" i="2"/>
  <c r="A201" i="2"/>
  <c r="A200" i="2"/>
  <c r="A295" i="2"/>
  <c r="A223" i="2"/>
  <c r="A222" i="2"/>
  <c r="D27" i="23"/>
  <c r="A306" i="2"/>
  <c r="A213" i="2"/>
  <c r="A289" i="2"/>
  <c r="A190" i="2"/>
  <c r="A299" i="2"/>
  <c r="A253" i="2"/>
  <c r="A171" i="2"/>
  <c r="A279" i="2"/>
  <c r="A218" i="2"/>
  <c r="A180" i="2"/>
  <c r="A244" i="2"/>
  <c r="A250" i="2"/>
  <c r="A179" i="2"/>
  <c r="A224" i="2"/>
  <c r="A276" i="2"/>
  <c r="A175" i="2"/>
  <c r="E29" i="23"/>
  <c r="F8" i="12"/>
  <c r="F8" i="9"/>
  <c r="A36" i="9"/>
  <c r="A36" i="20"/>
  <c r="A36" i="14"/>
  <c r="A36" i="16"/>
  <c r="B30" i="23"/>
  <c r="A10" i="23"/>
  <c r="B26" i="23"/>
  <c r="A6" i="23"/>
  <c r="A383" i="18"/>
  <c r="A123" i="18"/>
  <c r="A321" i="18"/>
  <c r="A185" i="18"/>
  <c r="A248" i="18"/>
  <c r="A94" i="18"/>
  <c r="A231" i="18"/>
  <c r="A4" i="18"/>
  <c r="A208" i="18"/>
  <c r="A287" i="18"/>
  <c r="A224" i="18"/>
  <c r="A217" i="18"/>
  <c r="A306" i="18"/>
  <c r="A271" i="18"/>
  <c r="A282" i="18"/>
  <c r="A335" i="18"/>
  <c r="A117" i="18"/>
  <c r="A10" i="18"/>
  <c r="A83" i="18"/>
  <c r="A170" i="18"/>
  <c r="A390" i="18"/>
  <c r="A54" i="18"/>
  <c r="A104" i="18"/>
  <c r="A68" i="18"/>
  <c r="A238" i="18"/>
  <c r="A392" i="18"/>
  <c r="A338" i="18"/>
  <c r="A189" i="18"/>
  <c r="A115" i="18"/>
  <c r="A62" i="18"/>
  <c r="A389" i="18"/>
  <c r="A329" i="18"/>
  <c r="A188" i="18"/>
  <c r="A112" i="18"/>
  <c r="A59" i="18"/>
  <c r="A388" i="18"/>
  <c r="A363" i="18"/>
  <c r="A69" i="18"/>
  <c r="A187" i="18"/>
  <c r="A346" i="18"/>
  <c r="A87" i="18"/>
  <c r="A201" i="18"/>
  <c r="A111" i="18"/>
  <c r="A131" i="18"/>
  <c r="A393" i="18"/>
  <c r="A7" i="18"/>
  <c r="A106" i="18"/>
  <c r="A190" i="18"/>
  <c r="A251" i="18"/>
  <c r="A285" i="18"/>
  <c r="A261" i="18"/>
  <c r="A143" i="18"/>
  <c r="A30" i="18"/>
  <c r="A144" i="18"/>
  <c r="A355" i="18"/>
  <c r="A125" i="18"/>
  <c r="A235" i="18"/>
  <c r="A171" i="18"/>
  <c r="A315" i="18"/>
  <c r="A296" i="18"/>
  <c r="A373" i="18"/>
  <c r="A371" i="18"/>
  <c r="A6" i="18"/>
  <c r="A226" i="18"/>
  <c r="A284" i="18"/>
  <c r="A340" i="18"/>
  <c r="A333" i="18"/>
  <c r="A311" i="18"/>
  <c r="A242" i="18"/>
  <c r="A174" i="18"/>
  <c r="A364" i="18"/>
  <c r="A257" i="18"/>
  <c r="A223" i="18"/>
  <c r="A219" i="18"/>
  <c r="A36" i="18"/>
  <c r="A80" i="18"/>
  <c r="A359" i="18"/>
  <c r="A47" i="18"/>
  <c r="A109" i="18"/>
  <c r="A139" i="18"/>
  <c r="A93" i="18"/>
  <c r="A147" i="18"/>
  <c r="A130" i="18"/>
  <c r="A184" i="18"/>
  <c r="A5" i="18"/>
  <c r="A361" i="18"/>
  <c r="A262" i="18"/>
  <c r="A304" i="18"/>
  <c r="A151" i="18"/>
  <c r="A197" i="18"/>
  <c r="A82" i="18"/>
  <c r="A216" i="18"/>
  <c r="A182" i="18"/>
  <c r="A20" i="18"/>
  <c r="A8" i="18"/>
  <c r="A290" i="18"/>
  <c r="A164" i="18"/>
  <c r="A339" i="18"/>
  <c r="A33" i="18"/>
  <c r="A203" i="18"/>
  <c r="A319" i="18"/>
  <c r="A114" i="18"/>
  <c r="A3" i="18"/>
  <c r="A351" i="18"/>
  <c r="A356" i="18"/>
  <c r="A350" i="18"/>
  <c r="A225" i="18"/>
  <c r="A71" i="18"/>
  <c r="A146" i="18"/>
  <c r="A279" i="18"/>
  <c r="A43" i="18"/>
  <c r="A167" i="18"/>
  <c r="A330" i="18"/>
  <c r="A353" i="18"/>
  <c r="A180" i="18"/>
  <c r="A367" i="18"/>
  <c r="A385" i="18"/>
  <c r="A48" i="18"/>
  <c r="A366" i="18"/>
  <c r="A252" i="18"/>
  <c r="A77" i="18"/>
  <c r="A334" i="18"/>
  <c r="A107" i="18"/>
  <c r="A23" i="18"/>
  <c r="A310" i="18"/>
  <c r="A103" i="18"/>
  <c r="A21" i="18"/>
  <c r="A166" i="18"/>
  <c r="A280" i="18"/>
  <c r="A293" i="18"/>
  <c r="A269" i="18"/>
  <c r="A244" i="18"/>
  <c r="A222" i="18"/>
  <c r="A259" i="18"/>
  <c r="A198" i="18"/>
  <c r="A376" i="18"/>
  <c r="A352" i="18"/>
  <c r="A344" i="18"/>
  <c r="A9" i="18"/>
  <c r="A90" i="18"/>
  <c r="A391" i="18"/>
  <c r="A58" i="18"/>
  <c r="A370" i="18"/>
  <c r="A124" i="18"/>
  <c r="A75" i="18"/>
  <c r="A291" i="18"/>
  <c r="A25" i="18"/>
  <c r="A133" i="18"/>
  <c r="A283" i="18"/>
  <c r="A288" i="18"/>
  <c r="A250" i="18"/>
  <c r="A179" i="18"/>
  <c r="A247" i="18"/>
  <c r="A241" i="18"/>
  <c r="A220" i="18"/>
  <c r="A272" i="18"/>
  <c r="A157" i="18"/>
  <c r="A326" i="18"/>
  <c r="A26" i="18"/>
  <c r="A377" i="18"/>
  <c r="A128" i="18"/>
  <c r="A299" i="18"/>
  <c r="A384" i="18"/>
  <c r="A88" i="18"/>
  <c r="A314" i="18"/>
  <c r="A159" i="18"/>
  <c r="A375" i="18"/>
  <c r="A266" i="18"/>
  <c r="A24" i="18"/>
  <c r="A122" i="18"/>
  <c r="A221" i="18"/>
  <c r="A258" i="18"/>
  <c r="A312" i="18"/>
  <c r="A45" i="18"/>
  <c r="A295" i="18"/>
  <c r="A260" i="18"/>
  <c r="A34" i="18"/>
  <c r="A308" i="18"/>
  <c r="A336" i="18"/>
  <c r="A173" i="18"/>
  <c r="A92" i="18"/>
  <c r="A360" i="18"/>
  <c r="A300" i="18"/>
  <c r="A113" i="18"/>
  <c r="A193" i="18"/>
  <c r="A342" i="18"/>
  <c r="A138" i="18"/>
  <c r="A236" i="18"/>
  <c r="A15" i="18"/>
  <c r="A357" i="18"/>
  <c r="A160" i="18"/>
  <c r="A239" i="18"/>
  <c r="A154" i="18"/>
  <c r="A229" i="18"/>
  <c r="A215" i="18"/>
  <c r="A162" i="18"/>
  <c r="A228" i="18"/>
  <c r="A28" i="18"/>
  <c r="A100" i="18"/>
  <c r="A192" i="18"/>
  <c r="A301" i="18"/>
  <c r="A135" i="18"/>
  <c r="A22" i="18"/>
  <c r="A265" i="18"/>
  <c r="A29" i="18"/>
  <c r="A140" i="18"/>
  <c r="A51" i="18"/>
  <c r="A63" i="18"/>
  <c r="A202" i="18"/>
  <c r="A183" i="18"/>
  <c r="A105" i="18"/>
  <c r="A207" i="18"/>
  <c r="A41" i="18"/>
  <c r="A331" i="18"/>
  <c r="A297" i="18"/>
  <c r="A214" i="18"/>
  <c r="A42" i="18"/>
  <c r="A289" i="18"/>
  <c r="A152" i="18"/>
  <c r="A119" i="18"/>
  <c r="A337" i="18"/>
  <c r="A263" i="18"/>
  <c r="A380" i="18"/>
  <c r="A191" i="18"/>
  <c r="A49" i="18"/>
  <c r="A177" i="18"/>
  <c r="A387" i="18"/>
  <c r="A365" i="18"/>
  <c r="A86" i="18"/>
  <c r="A369" i="18"/>
  <c r="A169" i="18"/>
  <c r="A78" i="18"/>
  <c r="A227" i="18"/>
  <c r="A273" i="18"/>
  <c r="A268" i="18"/>
  <c r="A61" i="18"/>
  <c r="A358" i="18"/>
  <c r="A65" i="18"/>
  <c r="A120" i="18"/>
  <c r="A66" i="18"/>
  <c r="A110" i="18"/>
  <c r="A127" i="18"/>
  <c r="A374" i="18"/>
  <c r="A31" i="18"/>
  <c r="A199" i="18"/>
  <c r="A213" i="18"/>
  <c r="A317" i="18"/>
  <c r="A343" i="18"/>
  <c r="A13" i="18"/>
  <c r="A232" i="18"/>
  <c r="A181" i="18"/>
  <c r="A165" i="18"/>
  <c r="A84" i="18"/>
  <c r="A50" i="18"/>
  <c r="A70" i="18"/>
  <c r="A129" i="18"/>
  <c r="A254" i="18"/>
  <c r="A40" i="18"/>
  <c r="A233" i="18"/>
  <c r="A163" i="18"/>
  <c r="A204" i="18"/>
  <c r="A230" i="18"/>
  <c r="A52" i="18"/>
  <c r="A12" i="18"/>
  <c r="A307" i="18"/>
  <c r="A116" i="18"/>
  <c r="A73" i="18"/>
  <c r="A209" i="18"/>
  <c r="A17" i="18"/>
  <c r="A382" i="18"/>
  <c r="A218" i="18"/>
  <c r="A345" i="18"/>
  <c r="A386" i="18"/>
  <c r="A194" i="18"/>
  <c r="A148" i="18"/>
  <c r="A348" i="18"/>
  <c r="A153" i="18"/>
  <c r="A276" i="18"/>
  <c r="A186" i="18"/>
  <c r="A298" i="18"/>
  <c r="A274" i="18"/>
  <c r="A56" i="18"/>
  <c r="A309" i="18"/>
  <c r="A195" i="18"/>
  <c r="A74" i="18"/>
  <c r="A379" i="18"/>
  <c r="A19" i="18"/>
  <c r="A18" i="18"/>
  <c r="A155" i="18"/>
  <c r="A264" i="18"/>
  <c r="A53" i="18"/>
  <c r="A176" i="18"/>
  <c r="A141" i="18"/>
  <c r="A16" i="18"/>
  <c r="A341" i="18"/>
  <c r="A158" i="18"/>
  <c r="A281" i="18"/>
  <c r="A240" i="18"/>
  <c r="A286" i="18"/>
  <c r="A145" i="18"/>
  <c r="A150" i="18"/>
  <c r="A294" i="18"/>
  <c r="A267" i="18"/>
  <c r="A79" i="18"/>
  <c r="A81" i="18"/>
  <c r="A211" i="18"/>
  <c r="A89" i="18"/>
  <c r="A325" i="18"/>
  <c r="A234" i="18"/>
  <c r="A11" i="18"/>
  <c r="A378" i="18"/>
  <c r="A332" i="18"/>
  <c r="A237" i="18"/>
  <c r="A2" i="18"/>
  <c r="A102" i="18"/>
  <c r="A327" i="18"/>
  <c r="A132" i="18"/>
  <c r="A349" i="18"/>
  <c r="A316" i="18"/>
  <c r="A200" i="18"/>
  <c r="A161" i="18"/>
  <c r="A277" i="18"/>
  <c r="A256" i="18"/>
  <c r="A39" i="18"/>
  <c r="A246" i="18"/>
  <c r="A137" i="18"/>
  <c r="A101" i="18"/>
  <c r="A347" i="18"/>
  <c r="A118" i="18"/>
  <c r="A121" i="18"/>
  <c r="A253" i="18"/>
  <c r="A32" i="18"/>
  <c r="A172" i="18"/>
  <c r="A372" i="18"/>
  <c r="A381" i="18"/>
  <c r="A292" i="18"/>
  <c r="A97" i="18"/>
  <c r="A322" i="18"/>
  <c r="A44" i="18"/>
  <c r="A46" i="18"/>
  <c r="A305" i="18"/>
  <c r="A37" i="18"/>
  <c r="A302" i="18"/>
  <c r="A243" i="18"/>
  <c r="A149" i="18"/>
  <c r="A55" i="18"/>
  <c r="A278" i="18"/>
  <c r="A126" i="18"/>
  <c r="A67" i="18"/>
  <c r="A324" i="18"/>
  <c r="A210" i="18"/>
  <c r="A27" i="18"/>
  <c r="A76" i="18"/>
  <c r="A255" i="18"/>
  <c r="A156" i="18"/>
  <c r="A249" i="18"/>
  <c r="A72" i="18"/>
  <c r="A96" i="18"/>
  <c r="A320" i="18"/>
  <c r="A95" i="18"/>
  <c r="A142" i="18"/>
  <c r="A60" i="18"/>
  <c r="A196" i="18"/>
  <c r="A205" i="18"/>
  <c r="A323" i="18"/>
  <c r="A212" i="18"/>
  <c r="A35" i="18"/>
  <c r="A178" i="18"/>
  <c r="A99" i="18"/>
  <c r="A354" i="18"/>
  <c r="A98" i="18"/>
  <c r="A134" i="18"/>
  <c r="A362" i="18"/>
  <c r="A91" i="18"/>
  <c r="A175" i="18"/>
  <c r="A328" i="18"/>
  <c r="A368" i="18"/>
  <c r="A206" i="18"/>
  <c r="A14" i="18"/>
  <c r="A38" i="18"/>
  <c r="A275" i="18"/>
  <c r="A313" i="18"/>
  <c r="A168" i="18"/>
  <c r="A64" i="18"/>
  <c r="A303" i="18"/>
  <c r="A270" i="18"/>
  <c r="A245" i="18"/>
  <c r="A85" i="18"/>
  <c r="A318" i="18"/>
  <c r="A57" i="18"/>
  <c r="A136" i="18"/>
  <c r="A108" i="18"/>
  <c r="A15" i="9"/>
  <c r="A15" i="14"/>
  <c r="A15" i="20"/>
  <c r="A15" i="16"/>
  <c r="A34" i="14"/>
  <c r="A34" i="9"/>
  <c r="A34" i="20"/>
  <c r="A34" i="16"/>
  <c r="A398" i="18"/>
  <c r="A413" i="18"/>
  <c r="A410" i="18"/>
  <c r="A416" i="18"/>
  <c r="A394" i="18"/>
  <c r="A409" i="18"/>
  <c r="A404" i="18"/>
  <c r="A415" i="18"/>
  <c r="A408" i="18"/>
  <c r="A407" i="18"/>
  <c r="A421" i="18"/>
  <c r="A403" i="18"/>
  <c r="A411" i="18"/>
  <c r="A420" i="18"/>
  <c r="A395" i="18"/>
  <c r="A401" i="18"/>
  <c r="A400" i="18"/>
  <c r="A418" i="18"/>
  <c r="A405" i="18"/>
  <c r="A399" i="18"/>
  <c r="A397" i="18"/>
  <c r="A406" i="18"/>
  <c r="A417" i="18"/>
  <c r="A412" i="18"/>
  <c r="A414" i="18"/>
  <c r="A396" i="18"/>
  <c r="A419" i="18"/>
  <c r="A402" i="18"/>
  <c r="A32" i="9"/>
  <c r="A32" i="14"/>
  <c r="A32" i="20"/>
  <c r="A32" i="16"/>
  <c r="A35" i="9"/>
  <c r="A35" i="20"/>
  <c r="A35" i="16"/>
  <c r="A35" i="14"/>
  <c r="A21" i="1"/>
  <c r="A23" i="1"/>
  <c r="A24" i="1"/>
  <c r="A26" i="1"/>
  <c r="A22" i="1"/>
  <c r="A25" i="1"/>
  <c r="A70" i="17"/>
  <c r="A65" i="17"/>
  <c r="A67" i="17"/>
  <c r="A62" i="17"/>
  <c r="A57" i="17"/>
  <c r="A63" i="17"/>
  <c r="A59" i="17"/>
  <c r="A58" i="17"/>
  <c r="A55" i="17"/>
  <c r="A61" i="17"/>
  <c r="A69" i="17"/>
  <c r="A54" i="17"/>
  <c r="A60" i="17"/>
  <c r="A56" i="17"/>
  <c r="A64" i="17"/>
  <c r="A66" i="17"/>
  <c r="A68" i="17"/>
  <c r="A13" i="20"/>
  <c r="A13" i="14"/>
  <c r="A13" i="9"/>
  <c r="A13" i="16"/>
  <c r="A22" i="4"/>
  <c r="A17" i="4"/>
  <c r="A18" i="4"/>
  <c r="A21" i="4"/>
  <c r="A19" i="4"/>
  <c r="A20" i="4"/>
  <c r="A23" i="4"/>
  <c r="A12" i="20"/>
  <c r="A12" i="14"/>
  <c r="A12" i="9"/>
  <c r="A12" i="16"/>
  <c r="A38" i="17"/>
  <c r="A46" i="17"/>
  <c r="A52" i="17"/>
  <c r="A47" i="17"/>
  <c r="A53" i="17"/>
  <c r="A49" i="17"/>
  <c r="A50" i="17"/>
  <c r="A39" i="17"/>
  <c r="A42" i="17"/>
  <c r="A40" i="17"/>
  <c r="A45" i="17"/>
  <c r="A43" i="17"/>
  <c r="A44" i="17"/>
  <c r="A37" i="17"/>
  <c r="A41" i="17"/>
  <c r="A48" i="17"/>
  <c r="A51" i="17"/>
  <c r="B27" i="23"/>
  <c r="A7" i="23"/>
  <c r="A16" i="14"/>
  <c r="A16" i="9"/>
  <c r="A16" i="20"/>
  <c r="A16" i="16"/>
  <c r="A254" i="7"/>
  <c r="A307" i="7"/>
  <c r="A321" i="7"/>
  <c r="A339" i="7"/>
  <c r="A225" i="7"/>
  <c r="A306" i="7"/>
  <c r="A337" i="7"/>
  <c r="A341" i="7"/>
  <c r="A232" i="7"/>
  <c r="A185" i="7"/>
  <c r="A260" i="7"/>
  <c r="A247" i="7"/>
  <c r="A5" i="7"/>
  <c r="A16" i="7"/>
  <c r="A21" i="7"/>
  <c r="A157" i="7"/>
  <c r="A160" i="7"/>
  <c r="A95" i="7"/>
  <c r="A90" i="7"/>
  <c r="A110" i="7"/>
  <c r="A91" i="7"/>
  <c r="A49" i="7"/>
  <c r="A236" i="7"/>
  <c r="A50" i="7"/>
  <c r="A357" i="7"/>
  <c r="A311" i="7"/>
  <c r="A123" i="7"/>
  <c r="A243" i="7"/>
  <c r="A194" i="7"/>
  <c r="A89" i="7"/>
  <c r="A34" i="7"/>
  <c r="A150" i="7"/>
  <c r="A14" i="7"/>
  <c r="A386" i="7"/>
  <c r="A332" i="7"/>
  <c r="A85" i="7"/>
  <c r="A381" i="7"/>
  <c r="A271" i="7"/>
  <c r="A289" i="7"/>
  <c r="A363" i="7"/>
  <c r="A376" i="7"/>
  <c r="A281" i="7"/>
  <c r="A259" i="7"/>
  <c r="A310" i="7"/>
  <c r="A217" i="7"/>
  <c r="A124" i="7"/>
  <c r="A387" i="7"/>
  <c r="A183" i="7"/>
  <c r="A318" i="7"/>
  <c r="A165" i="7"/>
  <c r="A22" i="7"/>
  <c r="A148" i="7"/>
  <c r="A43" i="7"/>
  <c r="A115" i="7"/>
  <c r="A19" i="7"/>
  <c r="A11" i="7"/>
  <c r="A62" i="7"/>
  <c r="A120" i="7"/>
  <c r="A252" i="7"/>
  <c r="A330" i="7"/>
  <c r="A204" i="7"/>
  <c r="A296" i="7"/>
  <c r="A177" i="7"/>
  <c r="A104" i="7"/>
  <c r="A70" i="7"/>
  <c r="A159" i="7"/>
  <c r="A82" i="7"/>
  <c r="A108" i="7"/>
  <c r="A323" i="7"/>
  <c r="A345" i="7"/>
  <c r="A141" i="7"/>
  <c r="A29" i="7"/>
  <c r="A285" i="7"/>
  <c r="A226" i="7"/>
  <c r="A277" i="7"/>
  <c r="A279" i="7"/>
  <c r="A358" i="7"/>
  <c r="A315" i="7"/>
  <c r="A218" i="7"/>
  <c r="A299" i="7"/>
  <c r="A248" i="7"/>
  <c r="A325" i="7"/>
  <c r="A41" i="7"/>
  <c r="A168" i="7"/>
  <c r="A118" i="7"/>
  <c r="A155" i="7"/>
  <c r="A174" i="7"/>
  <c r="A190" i="7"/>
  <c r="A121" i="7"/>
  <c r="A390" i="7"/>
  <c r="A134" i="7"/>
  <c r="A265" i="7"/>
  <c r="A373" i="7"/>
  <c r="A202" i="7"/>
  <c r="A222" i="7"/>
  <c r="A255" i="7"/>
  <c r="A211" i="7"/>
  <c r="A314" i="7"/>
  <c r="A184" i="7"/>
  <c r="A338" i="7"/>
  <c r="A132" i="7"/>
  <c r="A39" i="7"/>
  <c r="A117" i="7"/>
  <c r="A142" i="7"/>
  <c r="A173" i="7"/>
  <c r="A66" i="7"/>
  <c r="A164" i="7"/>
  <c r="A220" i="7"/>
  <c r="A78" i="7"/>
  <c r="A344" i="7"/>
  <c r="A288" i="7"/>
  <c r="A359" i="7"/>
  <c r="A379" i="7"/>
  <c r="A200" i="7"/>
  <c r="A210" i="7"/>
  <c r="A290" i="7"/>
  <c r="A244" i="7"/>
  <c r="A61" i="7"/>
  <c r="A170" i="7"/>
  <c r="A266" i="7"/>
  <c r="A71" i="7"/>
  <c r="A116" i="7"/>
  <c r="A169" i="7"/>
  <c r="A151" i="7"/>
  <c r="A83" i="7"/>
  <c r="A54" i="7"/>
  <c r="A92" i="7"/>
  <c r="A385" i="7"/>
  <c r="A73" i="7"/>
  <c r="A380" i="7"/>
  <c r="A324" i="7"/>
  <c r="A272" i="7"/>
  <c r="A292" i="7"/>
  <c r="A312" i="7"/>
  <c r="A305" i="7"/>
  <c r="A364" i="7"/>
  <c r="A334" i="7"/>
  <c r="A212" i="7"/>
  <c r="A372" i="7"/>
  <c r="A112" i="7"/>
  <c r="A15" i="7"/>
  <c r="A77" i="7"/>
  <c r="A176" i="7"/>
  <c r="A99" i="7"/>
  <c r="A46" i="7"/>
  <c r="A51" i="7"/>
  <c r="A56" i="7"/>
  <c r="A192" i="7"/>
  <c r="A138" i="7"/>
  <c r="A286" i="7"/>
  <c r="A268" i="7"/>
  <c r="A360" i="7"/>
  <c r="A368" i="7"/>
  <c r="A253" i="7"/>
  <c r="A276" i="7"/>
  <c r="A250" i="7"/>
  <c r="A258" i="7"/>
  <c r="A208" i="7"/>
  <c r="A291" i="7"/>
  <c r="A131" i="7"/>
  <c r="A221" i="7"/>
  <c r="A246" i="7"/>
  <c r="A178" i="7"/>
  <c r="A114" i="7"/>
  <c r="A87" i="7"/>
  <c r="A32" i="7"/>
  <c r="A119" i="7"/>
  <c r="A172" i="7"/>
  <c r="A27" i="7"/>
  <c r="A189" i="7"/>
  <c r="A187" i="7"/>
  <c r="A101" i="7"/>
  <c r="A284" i="7"/>
  <c r="A370" i="7"/>
  <c r="A227" i="7"/>
  <c r="A203" i="7"/>
  <c r="A213" i="7"/>
  <c r="A301" i="7"/>
  <c r="A152" i="7"/>
  <c r="A30" i="7"/>
  <c r="A9" i="7"/>
  <c r="A343" i="7"/>
  <c r="A234" i="7"/>
  <c r="A309" i="7"/>
  <c r="A328" i="7"/>
  <c r="A351" i="7"/>
  <c r="A251" i="7"/>
  <c r="A231" i="7"/>
  <c r="A274" i="7"/>
  <c r="A350" i="7"/>
  <c r="A68" i="7"/>
  <c r="A261" i="7"/>
  <c r="A106" i="7"/>
  <c r="A197" i="7"/>
  <c r="A3" i="7"/>
  <c r="A238" i="7"/>
  <c r="A156" i="7"/>
  <c r="A136" i="7"/>
  <c r="A63" i="7"/>
  <c r="A139" i="7"/>
  <c r="A162" i="7"/>
  <c r="A72" i="7"/>
  <c r="A28" i="7"/>
  <c r="A361" i="7"/>
  <c r="A273" i="7"/>
  <c r="A293" i="7"/>
  <c r="A224" i="7"/>
  <c r="A209" i="7"/>
  <c r="A7" i="7"/>
  <c r="A23" i="7"/>
  <c r="A147" i="7"/>
  <c r="A135" i="7"/>
  <c r="A53" i="7"/>
  <c r="A38" i="7"/>
  <c r="A13" i="7"/>
  <c r="A214" i="7"/>
  <c r="A257" i="7"/>
  <c r="A304" i="7"/>
  <c r="A384" i="7"/>
  <c r="A340" i="7"/>
  <c r="A233" i="7"/>
  <c r="A367" i="7"/>
  <c r="A111" i="7"/>
  <c r="A392" i="7"/>
  <c r="A4" i="7"/>
  <c r="A59" i="7"/>
  <c r="A103" i="7"/>
  <c r="A97" i="7"/>
  <c r="A94" i="7"/>
  <c r="A191" i="7"/>
  <c r="A55" i="7"/>
  <c r="A74" i="7"/>
  <c r="A369" i="7"/>
  <c r="A283" i="7"/>
  <c r="A140" i="7"/>
  <c r="A146" i="7"/>
  <c r="A303" i="7"/>
  <c r="A216" i="7"/>
  <c r="A240" i="7"/>
  <c r="A249" i="7"/>
  <c r="A335" i="7"/>
  <c r="A294" i="7"/>
  <c r="A275" i="7"/>
  <c r="A371" i="7"/>
  <c r="A206" i="7"/>
  <c r="A2" i="7"/>
  <c r="A263" i="7"/>
  <c r="A242" i="7"/>
  <c r="A102" i="7"/>
  <c r="A158" i="7"/>
  <c r="A45" i="7"/>
  <c r="A171" i="7"/>
  <c r="A109" i="7"/>
  <c r="A127" i="7"/>
  <c r="A128" i="7"/>
  <c r="A355" i="7"/>
  <c r="A267" i="7"/>
  <c r="A195" i="7"/>
  <c r="A52" i="7"/>
  <c r="A382" i="7"/>
  <c r="A320" i="7"/>
  <c r="A366" i="7"/>
  <c r="A377" i="7"/>
  <c r="A229" i="7"/>
  <c r="A241" i="7"/>
  <c r="A346" i="7"/>
  <c r="A282" i="7"/>
  <c r="A237" i="7"/>
  <c r="A313" i="7"/>
  <c r="A60" i="7"/>
  <c r="A42" i="7"/>
  <c r="A33" i="7"/>
  <c r="A100" i="7"/>
  <c r="A93" i="7"/>
  <c r="A10" i="7"/>
  <c r="A65" i="7"/>
  <c r="A18" i="7"/>
  <c r="A352" i="7"/>
  <c r="A137" i="7"/>
  <c r="A362" i="7"/>
  <c r="A308" i="7"/>
  <c r="A327" i="7"/>
  <c r="A347" i="7"/>
  <c r="A331" i="7"/>
  <c r="A393" i="7"/>
  <c r="A278" i="7"/>
  <c r="A329" i="7"/>
  <c r="A6" i="7"/>
  <c r="A79" i="7"/>
  <c r="A179" i="7"/>
  <c r="A196" i="7"/>
  <c r="A161" i="7"/>
  <c r="A48" i="7"/>
  <c r="A44" i="7"/>
  <c r="A125" i="7"/>
  <c r="A84" i="7"/>
  <c r="A64" i="7"/>
  <c r="A199" i="7"/>
  <c r="A342" i="7"/>
  <c r="A235" i="7"/>
  <c r="A256" i="7"/>
  <c r="A333" i="7"/>
  <c r="A280" i="7"/>
  <c r="A336" i="7"/>
  <c r="A270" i="7"/>
  <c r="A348" i="7"/>
  <c r="A186" i="7"/>
  <c r="A300" i="7"/>
  <c r="A25" i="7"/>
  <c r="A326" i="7"/>
  <c r="A167" i="7"/>
  <c r="A154" i="7"/>
  <c r="A98" i="7"/>
  <c r="A88" i="7"/>
  <c r="A12" i="7"/>
  <c r="A67" i="7"/>
  <c r="A20" i="7"/>
  <c r="A298" i="7"/>
  <c r="A316" i="7"/>
  <c r="A322" i="7"/>
  <c r="A389" i="7"/>
  <c r="A215" i="7"/>
  <c r="A239" i="7"/>
  <c r="A262" i="7"/>
  <c r="A223" i="7"/>
  <c r="A230" i="7"/>
  <c r="A228" i="7"/>
  <c r="A69" i="7"/>
  <c r="A375" i="7"/>
  <c r="A188" i="7"/>
  <c r="A113" i="7"/>
  <c r="A76" i="7"/>
  <c r="A80" i="7"/>
  <c r="A122" i="7"/>
  <c r="A96" i="7"/>
  <c r="A129" i="7"/>
  <c r="A181" i="7"/>
  <c r="A130" i="7"/>
  <c r="A180" i="7"/>
  <c r="A354" i="7"/>
  <c r="A201" i="7"/>
  <c r="A378" i="7"/>
  <c r="A133" i="7"/>
  <c r="A8" i="7"/>
  <c r="A107" i="7"/>
  <c r="A269" i="7"/>
  <c r="A149" i="7"/>
  <c r="A35" i="7"/>
  <c r="A144" i="7"/>
  <c r="A175" i="7"/>
  <c r="A37" i="7"/>
  <c r="A302" i="7"/>
  <c r="A319" i="7"/>
  <c r="A391" i="7"/>
  <c r="A219" i="7"/>
  <c r="A245" i="7"/>
  <c r="A353" i="7"/>
  <c r="A75" i="7"/>
  <c r="A349" i="7"/>
  <c r="A297" i="7"/>
  <c r="A198" i="7"/>
  <c r="A24" i="7"/>
  <c r="A317" i="7"/>
  <c r="A58" i="7"/>
  <c r="A40" i="7"/>
  <c r="A143" i="7"/>
  <c r="A86" i="7"/>
  <c r="A81" i="7"/>
  <c r="A126" i="7"/>
  <c r="A145" i="7"/>
  <c r="A31" i="7"/>
  <c r="A36" i="7"/>
  <c r="A264" i="7"/>
  <c r="A287" i="7"/>
  <c r="A356" i="7"/>
  <c r="A374" i="7"/>
  <c r="A207" i="7"/>
  <c r="A365" i="7"/>
  <c r="A17" i="7"/>
  <c r="A295" i="7"/>
  <c r="A205" i="7"/>
  <c r="A383" i="7"/>
  <c r="A388" i="7"/>
  <c r="A105" i="7"/>
  <c r="A166" i="7"/>
  <c r="A26" i="7"/>
  <c r="A153" i="7"/>
  <c r="A47" i="7"/>
  <c r="A57" i="7"/>
  <c r="A193" i="7"/>
  <c r="A182" i="7"/>
  <c r="A163" i="7"/>
  <c r="A33" i="6"/>
  <c r="A43" i="6"/>
  <c r="A41" i="6"/>
  <c r="A42" i="6"/>
  <c r="A35" i="6"/>
  <c r="A40" i="6"/>
  <c r="A36" i="6"/>
  <c r="A34" i="6"/>
  <c r="A32" i="6"/>
  <c r="A38" i="6"/>
  <c r="A39" i="6"/>
  <c r="A37" i="6"/>
  <c r="A31" i="6"/>
  <c r="A44" i="6"/>
  <c r="A12" i="1"/>
  <c r="A10" i="1"/>
  <c r="A13" i="1"/>
  <c r="A9" i="1"/>
  <c r="A14" i="1"/>
  <c r="A11" i="1"/>
  <c r="A27" i="14"/>
  <c r="A27" i="9"/>
  <c r="A27" i="16"/>
  <c r="A27" i="20"/>
  <c r="A26" i="16"/>
  <c r="A26" i="20"/>
  <c r="A26" i="14"/>
  <c r="A26" i="9"/>
  <c r="G9" i="14" l="1"/>
  <c r="G9" i="13"/>
  <c r="F9" i="12"/>
  <c r="D9" i="12"/>
  <c r="G9" i="20"/>
  <c r="G10" i="20"/>
  <c r="F7" i="24"/>
  <c r="F8" i="24"/>
  <c r="F9" i="24"/>
  <c r="F10" i="24"/>
  <c r="F11" i="24"/>
  <c r="E11" i="24"/>
  <c r="E6" i="24"/>
  <c r="F6" i="24"/>
  <c r="G15" i="20"/>
  <c r="G10" i="16"/>
  <c r="G35" i="20"/>
  <c r="G11" i="16"/>
  <c r="G29" i="16"/>
  <c r="G15" i="16"/>
  <c r="G28" i="20"/>
  <c r="G26" i="20"/>
  <c r="G26" i="16"/>
  <c r="G33" i="20"/>
  <c r="G31" i="16"/>
  <c r="G27" i="16"/>
  <c r="G36" i="20"/>
  <c r="G16" i="16"/>
  <c r="G14" i="16"/>
  <c r="G31" i="20"/>
  <c r="G17" i="16"/>
  <c r="G16" i="20"/>
  <c r="D14" i="20"/>
  <c r="G14" i="20"/>
  <c r="G25" i="20"/>
  <c r="G18" i="20"/>
  <c r="G21" i="20"/>
  <c r="G24" i="20"/>
  <c r="G23" i="20"/>
  <c r="G19" i="20"/>
  <c r="G20" i="20"/>
  <c r="G22" i="20"/>
  <c r="G17" i="20"/>
  <c r="G12" i="16"/>
  <c r="G28" i="16"/>
  <c r="G29" i="20"/>
  <c r="G24" i="16"/>
  <c r="G18" i="16"/>
  <c r="G20" i="16"/>
  <c r="G22" i="16"/>
  <c r="G23" i="16"/>
  <c r="G25" i="16"/>
  <c r="I25" i="16" s="1"/>
  <c r="G19" i="16"/>
  <c r="I19" i="16" s="1"/>
  <c r="G21" i="16"/>
  <c r="G30" i="20"/>
  <c r="G9" i="16"/>
  <c r="G11" i="20"/>
  <c r="G32" i="20"/>
  <c r="G13" i="16"/>
  <c r="G12" i="14"/>
  <c r="G34" i="16"/>
  <c r="G30" i="16"/>
  <c r="E9" i="19"/>
  <c r="G21" i="19"/>
  <c r="G22" i="19"/>
  <c r="G23" i="19"/>
  <c r="G14" i="19"/>
  <c r="G16" i="19"/>
  <c r="G24" i="19"/>
  <c r="G25" i="19"/>
  <c r="I25" i="19" s="1"/>
  <c r="G15" i="19"/>
  <c r="G9" i="19"/>
  <c r="G20" i="19"/>
  <c r="G11" i="19"/>
  <c r="G17" i="19"/>
  <c r="G10" i="19"/>
  <c r="G12" i="19"/>
  <c r="G13" i="19"/>
  <c r="G19" i="19"/>
  <c r="G18" i="19"/>
  <c r="G33" i="16"/>
  <c r="G32" i="16"/>
  <c r="G36" i="16"/>
  <c r="G27" i="20"/>
  <c r="G13" i="20"/>
  <c r="G11" i="14"/>
  <c r="G12" i="20"/>
  <c r="G35" i="16"/>
  <c r="I35" i="16" s="1"/>
  <c r="G34" i="20"/>
  <c r="G35" i="14"/>
  <c r="G16" i="14"/>
  <c r="G33" i="14"/>
  <c r="G10" i="14"/>
  <c r="G34" i="14"/>
  <c r="G26" i="14"/>
  <c r="G30" i="14"/>
  <c r="G31" i="14"/>
  <c r="G28" i="14"/>
  <c r="G11" i="9"/>
  <c r="I8" i="12"/>
  <c r="G14" i="14"/>
  <c r="D9" i="13"/>
  <c r="G17" i="14"/>
  <c r="G32" i="14"/>
  <c r="F11" i="20"/>
  <c r="G13" i="14"/>
  <c r="G29" i="14"/>
  <c r="G27" i="14"/>
  <c r="G15" i="14"/>
  <c r="F14" i="12"/>
  <c r="G36" i="14"/>
  <c r="G25" i="14"/>
  <c r="G20" i="14"/>
  <c r="G21" i="14"/>
  <c r="G18" i="14"/>
  <c r="G23" i="14"/>
  <c r="G24" i="14"/>
  <c r="G19" i="14"/>
  <c r="G22" i="14"/>
  <c r="G11" i="15"/>
  <c r="G17" i="15"/>
  <c r="G13" i="15"/>
  <c r="G22" i="15"/>
  <c r="G14" i="15"/>
  <c r="G20" i="15"/>
  <c r="G12" i="15"/>
  <c r="G15" i="15"/>
  <c r="G21" i="15"/>
  <c r="G18" i="15"/>
  <c r="G10" i="15"/>
  <c r="G19" i="15"/>
  <c r="G16" i="15"/>
  <c r="G9" i="15"/>
  <c r="G28" i="9"/>
  <c r="F10" i="20"/>
  <c r="F14" i="15"/>
  <c r="E10" i="13"/>
  <c r="G10" i="9"/>
  <c r="G29" i="9"/>
  <c r="I8" i="9"/>
  <c r="G10" i="13"/>
  <c r="G13" i="13"/>
  <c r="G14" i="13"/>
  <c r="G15" i="13"/>
  <c r="G11" i="13"/>
  <c r="G12" i="13"/>
  <c r="G21" i="12"/>
  <c r="G36" i="12"/>
  <c r="G38" i="12"/>
  <c r="G24" i="12"/>
  <c r="G40" i="12"/>
  <c r="G41" i="12"/>
  <c r="G25" i="12"/>
  <c r="G9" i="12"/>
  <c r="I9" i="12" s="1"/>
  <c r="G28" i="12"/>
  <c r="G29" i="12"/>
  <c r="G13" i="12"/>
  <c r="G31" i="12"/>
  <c r="G15" i="12"/>
  <c r="G33" i="12"/>
  <c r="G34" i="12"/>
  <c r="G17" i="12"/>
  <c r="G35" i="12"/>
  <c r="G18" i="12"/>
  <c r="G39" i="12"/>
  <c r="G23" i="12"/>
  <c r="G22" i="12"/>
  <c r="G42" i="12"/>
  <c r="G26" i="12"/>
  <c r="G10" i="12"/>
  <c r="G27" i="12"/>
  <c r="G11" i="12"/>
  <c r="G12" i="12"/>
  <c r="G30" i="12"/>
  <c r="G14" i="12"/>
  <c r="G32" i="12"/>
  <c r="G16" i="12"/>
  <c r="G19" i="12"/>
  <c r="G37" i="12"/>
  <c r="G20" i="12"/>
  <c r="G35" i="9"/>
  <c r="G32" i="9"/>
  <c r="G15" i="9"/>
  <c r="G31" i="9"/>
  <c r="D17" i="15"/>
  <c r="F10" i="13"/>
  <c r="G13" i="9"/>
  <c r="G9" i="9"/>
  <c r="F30" i="14"/>
  <c r="D25" i="12"/>
  <c r="F9" i="13"/>
  <c r="I9" i="13" s="1"/>
  <c r="G17" i="9"/>
  <c r="D14" i="15"/>
  <c r="F10" i="15"/>
  <c r="G36" i="9"/>
  <c r="F9" i="15"/>
  <c r="G30" i="9"/>
  <c r="D21" i="14"/>
  <c r="G34" i="9"/>
  <c r="G33" i="9"/>
  <c r="G26" i="9"/>
  <c r="D18" i="15"/>
  <c r="G27" i="9"/>
  <c r="G14" i="9"/>
  <c r="F17" i="15"/>
  <c r="D10" i="15"/>
  <c r="G16" i="9"/>
  <c r="F13" i="13"/>
  <c r="E9" i="13"/>
  <c r="D13" i="11"/>
  <c r="E11" i="16"/>
  <c r="G12" i="9"/>
  <c r="D9" i="20"/>
  <c r="G10" i="11"/>
  <c r="D9" i="11"/>
  <c r="G14" i="11"/>
  <c r="G9" i="11"/>
  <c r="F9" i="11"/>
  <c r="G13" i="11"/>
  <c r="G11" i="11"/>
  <c r="G12" i="11"/>
  <c r="G21" i="9"/>
  <c r="G24" i="9"/>
  <c r="G25" i="9"/>
  <c r="G19" i="9"/>
  <c r="G23" i="9"/>
  <c r="G22" i="9"/>
  <c r="G18" i="9"/>
  <c r="G20" i="9"/>
  <c r="F24" i="14"/>
  <c r="D10" i="16"/>
  <c r="E29" i="9"/>
  <c r="F36" i="12"/>
  <c r="D18" i="12"/>
  <c r="E20" i="19"/>
  <c r="F23" i="12"/>
  <c r="D23" i="19"/>
  <c r="C11" i="24"/>
  <c r="D10" i="13"/>
  <c r="E9" i="9"/>
  <c r="E28" i="16"/>
  <c r="F17" i="20"/>
  <c r="E30" i="9"/>
  <c r="D9" i="19"/>
  <c r="D11" i="16"/>
  <c r="F22" i="15"/>
  <c r="F19" i="15"/>
  <c r="D12" i="15"/>
  <c r="D19" i="15"/>
  <c r="F13" i="15"/>
  <c r="F12" i="13"/>
  <c r="D11" i="15"/>
  <c r="F28" i="16"/>
  <c r="F37" i="12"/>
  <c r="F31" i="16"/>
  <c r="F16" i="12"/>
  <c r="D9" i="15"/>
  <c r="E33" i="20"/>
  <c r="E30" i="14"/>
  <c r="D9" i="24"/>
  <c r="E17" i="15"/>
  <c r="E22" i="15"/>
  <c r="D17" i="16"/>
  <c r="E13" i="15"/>
  <c r="F30" i="20"/>
  <c r="D33" i="14"/>
  <c r="F25" i="14"/>
  <c r="E19" i="12"/>
  <c r="D10" i="14"/>
  <c r="E20" i="15"/>
  <c r="D20" i="15"/>
  <c r="E15" i="15"/>
  <c r="F12" i="15"/>
  <c r="E9" i="12"/>
  <c r="E11" i="15"/>
  <c r="E10" i="15"/>
  <c r="D22" i="12"/>
  <c r="E9" i="15"/>
  <c r="F11" i="12"/>
  <c r="E12" i="13"/>
  <c r="E10" i="14"/>
  <c r="E14" i="11"/>
  <c r="E15" i="13"/>
  <c r="D29" i="9"/>
  <c r="F14" i="16"/>
  <c r="D15" i="19"/>
  <c r="F31" i="20"/>
  <c r="F15" i="15"/>
  <c r="E25" i="19"/>
  <c r="F10" i="14"/>
  <c r="D39" i="12"/>
  <c r="F18" i="14"/>
  <c r="F9" i="9"/>
  <c r="E14" i="14"/>
  <c r="D21" i="15"/>
  <c r="F28" i="12"/>
  <c r="F14" i="13"/>
  <c r="E14" i="20"/>
  <c r="F11" i="15"/>
  <c r="F18" i="15"/>
  <c r="F14" i="9"/>
  <c r="E12" i="15"/>
  <c r="D13" i="15"/>
  <c r="E25" i="9"/>
  <c r="F29" i="20"/>
  <c r="E21" i="15"/>
  <c r="E9" i="20"/>
  <c r="F21" i="15"/>
  <c r="E10" i="12"/>
  <c r="F17" i="16"/>
  <c r="F9" i="20"/>
  <c r="I9" i="20" s="1"/>
  <c r="E14" i="15"/>
  <c r="F34" i="12"/>
  <c r="E19" i="15"/>
  <c r="D30" i="14"/>
  <c r="D30" i="16"/>
  <c r="F23" i="19"/>
  <c r="D12" i="11"/>
  <c r="D38" i="12"/>
  <c r="D33" i="16"/>
  <c r="D22" i="15"/>
  <c r="E38" i="12"/>
  <c r="D9" i="16"/>
  <c r="F33" i="12"/>
  <c r="F17" i="19"/>
  <c r="E17" i="19"/>
  <c r="E23" i="14"/>
  <c r="D10" i="9"/>
  <c r="E42" i="12"/>
  <c r="E12" i="12"/>
  <c r="D19" i="19"/>
  <c r="F21" i="19"/>
  <c r="E28" i="12"/>
  <c r="D20" i="9"/>
  <c r="F20" i="14"/>
  <c r="D12" i="12"/>
  <c r="D32" i="12"/>
  <c r="F14" i="20"/>
  <c r="F11" i="19"/>
  <c r="F32" i="12"/>
  <c r="E41" i="12"/>
  <c r="E17" i="12"/>
  <c r="D33" i="20"/>
  <c r="F33" i="20"/>
  <c r="E10" i="11"/>
  <c r="F16" i="19"/>
  <c r="E8" i="24"/>
  <c r="E14" i="16"/>
  <c r="E14" i="19"/>
  <c r="D26" i="12"/>
  <c r="E21" i="9"/>
  <c r="E11" i="14"/>
  <c r="F22" i="14"/>
  <c r="D19" i="12"/>
  <c r="E10" i="20"/>
  <c r="D11" i="13"/>
  <c r="E19" i="19"/>
  <c r="E11" i="19"/>
  <c r="E25" i="12"/>
  <c r="D42" i="12"/>
  <c r="F41" i="12"/>
  <c r="E30" i="12"/>
  <c r="E29" i="12"/>
  <c r="F12" i="12"/>
  <c r="E10" i="16"/>
  <c r="C10" i="24"/>
  <c r="E28" i="14"/>
  <c r="D23" i="9"/>
  <c r="D17" i="9"/>
  <c r="E30" i="16"/>
  <c r="F29" i="14"/>
  <c r="E9" i="11"/>
  <c r="D10" i="24"/>
  <c r="F21" i="9"/>
  <c r="E15" i="12"/>
  <c r="D40" i="12"/>
  <c r="D28" i="9"/>
  <c r="D11" i="19"/>
  <c r="E32" i="12"/>
  <c r="D19" i="9"/>
  <c r="D17" i="20"/>
  <c r="F31" i="14"/>
  <c r="F12" i="11"/>
  <c r="F25" i="19"/>
  <c r="E31" i="12"/>
  <c r="F17" i="14"/>
  <c r="D17" i="19"/>
  <c r="F30" i="12"/>
  <c r="E17" i="14"/>
  <c r="F10" i="11"/>
  <c r="E14" i="13"/>
  <c r="D41" i="12"/>
  <c r="C6" i="24"/>
  <c r="F19" i="9"/>
  <c r="F11" i="11"/>
  <c r="D22" i="14"/>
  <c r="E10" i="19"/>
  <c r="C7" i="24"/>
  <c r="F14" i="14"/>
  <c r="F11" i="9"/>
  <c r="F21" i="14"/>
  <c r="E21" i="19"/>
  <c r="E24" i="12"/>
  <c r="F33" i="9"/>
  <c r="D14" i="14"/>
  <c r="D10" i="12"/>
  <c r="D33" i="9"/>
  <c r="D10" i="19"/>
  <c r="D10" i="20"/>
  <c r="D10" i="11"/>
  <c r="D23" i="14"/>
  <c r="D14" i="12"/>
  <c r="F33" i="14"/>
  <c r="D14" i="16"/>
  <c r="D31" i="9"/>
  <c r="F18" i="19"/>
  <c r="E33" i="14"/>
  <c r="D14" i="11"/>
  <c r="E17" i="9"/>
  <c r="D9" i="9"/>
  <c r="E17" i="16"/>
  <c r="D22" i="19"/>
  <c r="E17" i="20"/>
  <c r="F19" i="14"/>
  <c r="E13" i="19"/>
  <c r="E37" i="12"/>
  <c r="C8" i="24"/>
  <c r="D24" i="9"/>
  <c r="D20" i="12"/>
  <c r="E20" i="12"/>
  <c r="F29" i="16"/>
  <c r="D31" i="14"/>
  <c r="F9" i="16"/>
  <c r="D12" i="13"/>
  <c r="F13" i="12"/>
  <c r="E9" i="24"/>
  <c r="D29" i="16"/>
  <c r="D37" i="12"/>
  <c r="D28" i="20"/>
  <c r="D14" i="9"/>
  <c r="E22" i="19"/>
  <c r="D17" i="12"/>
  <c r="D25" i="9"/>
  <c r="E13" i="11"/>
  <c r="D15" i="13"/>
  <c r="F10" i="12"/>
  <c r="E10" i="9"/>
  <c r="E30" i="20"/>
  <c r="E31" i="20"/>
  <c r="D11" i="11"/>
  <c r="E18" i="14"/>
  <c r="E18" i="12"/>
  <c r="F23" i="9"/>
  <c r="E31" i="9"/>
  <c r="D11" i="14"/>
  <c r="D19" i="14"/>
  <c r="D15" i="12"/>
  <c r="E19" i="9"/>
  <c r="F31" i="9"/>
  <c r="E25" i="14"/>
  <c r="E7" i="24"/>
  <c r="D12" i="19"/>
  <c r="D35" i="12"/>
  <c r="F30" i="9"/>
  <c r="F13" i="11"/>
  <c r="E24" i="14"/>
  <c r="D15" i="15"/>
  <c r="F15" i="19"/>
  <c r="F19" i="12"/>
  <c r="F28" i="14"/>
  <c r="F17" i="9"/>
  <c r="F20" i="19"/>
  <c r="F14" i="19"/>
  <c r="E23" i="19"/>
  <c r="F29" i="9"/>
  <c r="E20" i="14"/>
  <c r="F19" i="19"/>
  <c r="F29" i="12"/>
  <c r="D27" i="12"/>
  <c r="D11" i="24"/>
  <c r="F33" i="16"/>
  <c r="D31" i="16"/>
  <c r="E11" i="11"/>
  <c r="D13" i="13"/>
  <c r="F15" i="12"/>
  <c r="D8" i="24"/>
  <c r="E28" i="9"/>
  <c r="D29" i="20"/>
  <c r="E31" i="16"/>
  <c r="D23" i="12"/>
  <c r="E33" i="16"/>
  <c r="F28" i="9"/>
  <c r="E29" i="20"/>
  <c r="E21" i="14"/>
  <c r="F10" i="19"/>
  <c r="D21" i="19"/>
  <c r="D36" i="12"/>
  <c r="F28" i="20"/>
  <c r="F22" i="9"/>
  <c r="E14" i="9"/>
  <c r="E19" i="14"/>
  <c r="F13" i="19"/>
  <c r="E34" i="12"/>
  <c r="F40" i="12"/>
  <c r="F31" i="12"/>
  <c r="F25" i="12"/>
  <c r="E28" i="20"/>
  <c r="E24" i="9"/>
  <c r="E31" i="14"/>
  <c r="E9" i="16"/>
  <c r="E22" i="14"/>
  <c r="D18" i="19"/>
  <c r="D28" i="12"/>
  <c r="D34" i="12"/>
  <c r="E13" i="12"/>
  <c r="F22" i="12"/>
  <c r="D17" i="14"/>
  <c r="E29" i="16"/>
  <c r="D31" i="20"/>
  <c r="D11" i="9"/>
  <c r="F23" i="14"/>
  <c r="E11" i="13"/>
  <c r="D24" i="19"/>
  <c r="F21" i="12"/>
  <c r="D29" i="12"/>
  <c r="D11" i="12"/>
  <c r="F17" i="12"/>
  <c r="F10" i="9"/>
  <c r="E33" i="9"/>
  <c r="D18" i="9"/>
  <c r="D30" i="20"/>
  <c r="F24" i="19"/>
  <c r="F12" i="19"/>
  <c r="E21" i="12"/>
  <c r="E36" i="12"/>
  <c r="D6" i="24"/>
  <c r="E23" i="9"/>
  <c r="F24" i="9"/>
  <c r="E11" i="9"/>
  <c r="E18" i="19"/>
  <c r="D14" i="19"/>
  <c r="E12" i="19"/>
  <c r="D31" i="12"/>
  <c r="F35" i="12"/>
  <c r="E27" i="12"/>
  <c r="E10" i="24"/>
  <c r="F20" i="9"/>
  <c r="D18" i="14"/>
  <c r="F15" i="13"/>
  <c r="D20" i="19"/>
  <c r="E26" i="12"/>
  <c r="E22" i="12"/>
  <c r="E35" i="12"/>
  <c r="D22" i="9"/>
  <c r="D30" i="9"/>
  <c r="F11" i="14"/>
  <c r="I11" i="14" s="1"/>
  <c r="F16" i="15"/>
  <c r="D14" i="13"/>
  <c r="E15" i="19"/>
  <c r="D13" i="19"/>
  <c r="F39" i="12"/>
  <c r="F26" i="12"/>
  <c r="E22" i="9"/>
  <c r="E12" i="11"/>
  <c r="F20" i="15"/>
  <c r="D25" i="14"/>
  <c r="F11" i="13"/>
  <c r="F9" i="19"/>
  <c r="E16" i="12"/>
  <c r="F27" i="12"/>
  <c r="E11" i="12"/>
  <c r="E20" i="9"/>
  <c r="F25" i="9"/>
  <c r="E9" i="14"/>
  <c r="E11" i="20"/>
  <c r="D16" i="15"/>
  <c r="D9" i="14"/>
  <c r="D11" i="20"/>
  <c r="E18" i="15"/>
  <c r="D24" i="14"/>
  <c r="E13" i="13"/>
  <c r="E24" i="19"/>
  <c r="E14" i="12"/>
  <c r="F42" i="12"/>
  <c r="F38" i="12"/>
  <c r="F18" i="12"/>
  <c r="E23" i="12"/>
  <c r="F10" i="16"/>
  <c r="C9" i="24"/>
  <c r="E18" i="9"/>
  <c r="F30" i="16"/>
  <c r="E29" i="14"/>
  <c r="F9" i="14"/>
  <c r="I9" i="14" s="1"/>
  <c r="F14" i="11"/>
  <c r="E16" i="15"/>
  <c r="D20" i="14"/>
  <c r="D16" i="19"/>
  <c r="E16" i="19"/>
  <c r="E40" i="12"/>
  <c r="E39" i="12"/>
  <c r="D24" i="12"/>
  <c r="D13" i="12"/>
  <c r="D21" i="12"/>
  <c r="F24" i="12"/>
  <c r="D7" i="24"/>
  <c r="D28" i="14"/>
  <c r="D21" i="9"/>
  <c r="D29" i="14"/>
  <c r="F11" i="16"/>
  <c r="D25" i="19"/>
  <c r="F22" i="19"/>
  <c r="E33" i="12"/>
  <c r="D30" i="12"/>
  <c r="D33" i="12"/>
  <c r="F20" i="12"/>
  <c r="D16" i="12"/>
  <c r="D28" i="16"/>
  <c r="F18" i="9"/>
  <c r="D26" i="9"/>
  <c r="E26" i="9"/>
  <c r="F26" i="9"/>
  <c r="F26" i="14"/>
  <c r="E26" i="14"/>
  <c r="D26" i="14"/>
  <c r="E26" i="20"/>
  <c r="D26" i="20"/>
  <c r="F26" i="20"/>
  <c r="F26" i="16"/>
  <c r="D26" i="16"/>
  <c r="E26" i="16"/>
  <c r="F27" i="20"/>
  <c r="D27" i="20"/>
  <c r="E27" i="20"/>
  <c r="D27" i="16"/>
  <c r="E27" i="16"/>
  <c r="F27" i="16"/>
  <c r="E27" i="9"/>
  <c r="D27" i="9"/>
  <c r="F27" i="9"/>
  <c r="D27" i="14"/>
  <c r="F27" i="14"/>
  <c r="E27" i="14"/>
  <c r="E23" i="16"/>
  <c r="D23" i="16"/>
  <c r="E25" i="16"/>
  <c r="D19" i="16"/>
  <c r="F18" i="16"/>
  <c r="D21" i="16"/>
  <c r="F21" i="16"/>
  <c r="F23" i="16"/>
  <c r="F22" i="16"/>
  <c r="D24" i="16"/>
  <c r="E21" i="16"/>
  <c r="E20" i="16"/>
  <c r="F25" i="16"/>
  <c r="D22" i="16"/>
  <c r="F24" i="16"/>
  <c r="F19" i="16"/>
  <c r="E24" i="16"/>
  <c r="F20" i="16"/>
  <c r="D25" i="16"/>
  <c r="E19" i="16"/>
  <c r="E18" i="16"/>
  <c r="D20" i="16"/>
  <c r="E22" i="16"/>
  <c r="D18" i="16"/>
  <c r="D16" i="16"/>
  <c r="F16" i="16"/>
  <c r="E16" i="16"/>
  <c r="F16" i="20"/>
  <c r="D16" i="20"/>
  <c r="E16" i="20"/>
  <c r="D16" i="9"/>
  <c r="E16" i="9"/>
  <c r="F16" i="9"/>
  <c r="D16" i="14"/>
  <c r="F16" i="14"/>
  <c r="E16" i="14"/>
  <c r="E12" i="16"/>
  <c r="D12" i="16"/>
  <c r="F12" i="16"/>
  <c r="D12" i="9"/>
  <c r="F12" i="9"/>
  <c r="E12" i="9"/>
  <c r="F12" i="14"/>
  <c r="D12" i="14"/>
  <c r="E12" i="14"/>
  <c r="D12" i="20"/>
  <c r="E12" i="20"/>
  <c r="F12" i="20"/>
  <c r="E13" i="16"/>
  <c r="D13" i="16"/>
  <c r="F13" i="16"/>
  <c r="E13" i="9"/>
  <c r="F13" i="9"/>
  <c r="D13" i="9"/>
  <c r="E13" i="14"/>
  <c r="F13" i="14"/>
  <c r="D13" i="14"/>
  <c r="D13" i="20"/>
  <c r="E13" i="20"/>
  <c r="F13" i="20"/>
  <c r="F35" i="14"/>
  <c r="E35" i="14"/>
  <c r="D35" i="14"/>
  <c r="E35" i="16"/>
  <c r="D35" i="16"/>
  <c r="F35" i="16"/>
  <c r="D35" i="20"/>
  <c r="E35" i="20"/>
  <c r="F35" i="20"/>
  <c r="E35" i="9"/>
  <c r="F35" i="9"/>
  <c r="D35" i="9"/>
  <c r="F32" i="16"/>
  <c r="D32" i="16"/>
  <c r="E32" i="16"/>
  <c r="E32" i="20"/>
  <c r="F32" i="20"/>
  <c r="D32" i="20"/>
  <c r="E32" i="14"/>
  <c r="D32" i="14"/>
  <c r="F32" i="14"/>
  <c r="E32" i="9"/>
  <c r="F32" i="9"/>
  <c r="D32" i="9"/>
  <c r="F34" i="16"/>
  <c r="D34" i="16"/>
  <c r="E34" i="16"/>
  <c r="E34" i="20"/>
  <c r="D34" i="20"/>
  <c r="F34" i="20"/>
  <c r="E34" i="9"/>
  <c r="D34" i="9"/>
  <c r="F34" i="9"/>
  <c r="F34" i="14"/>
  <c r="E34" i="14"/>
  <c r="D34" i="14"/>
  <c r="E15" i="16"/>
  <c r="D15" i="16"/>
  <c r="F15" i="16"/>
  <c r="D15" i="20"/>
  <c r="E15" i="20"/>
  <c r="F15" i="20"/>
  <c r="D15" i="14"/>
  <c r="E15" i="14"/>
  <c r="F15" i="14"/>
  <c r="E15" i="9"/>
  <c r="F15" i="9"/>
  <c r="D15" i="9"/>
  <c r="F21" i="20"/>
  <c r="E25" i="20"/>
  <c r="E23" i="20"/>
  <c r="F23" i="20"/>
  <c r="D21" i="20"/>
  <c r="F22" i="20"/>
  <c r="F24" i="20"/>
  <c r="F18" i="20"/>
  <c r="E18" i="20"/>
  <c r="D25" i="20"/>
  <c r="D22" i="20"/>
  <c r="D23" i="20"/>
  <c r="E21" i="20"/>
  <c r="F19" i="20"/>
  <c r="D20" i="20"/>
  <c r="F25" i="20"/>
  <c r="D19" i="20"/>
  <c r="E24" i="20"/>
  <c r="F20" i="20"/>
  <c r="D24" i="20"/>
  <c r="E19" i="20"/>
  <c r="E22" i="20"/>
  <c r="E20" i="20"/>
  <c r="D18" i="20"/>
  <c r="F36" i="16"/>
  <c r="E36" i="16"/>
  <c r="D36" i="16"/>
  <c r="E36" i="14"/>
  <c r="F36" i="14"/>
  <c r="D36" i="14"/>
  <c r="F36" i="20"/>
  <c r="E36" i="20"/>
  <c r="D36" i="20"/>
  <c r="D36" i="9"/>
  <c r="F36" i="9"/>
  <c r="E36" i="9"/>
  <c r="I35" i="14" l="1"/>
  <c r="I35" i="9"/>
  <c r="I9" i="19"/>
  <c r="I18" i="9"/>
  <c r="I10" i="19"/>
  <c r="I10" i="20"/>
  <c r="I12" i="11"/>
  <c r="I11" i="20"/>
  <c r="I25" i="14"/>
  <c r="I15" i="9"/>
  <c r="I11" i="19"/>
  <c r="I24" i="19"/>
  <c r="I29" i="9"/>
  <c r="I27" i="16"/>
  <c r="I36" i="20"/>
  <c r="I31" i="20"/>
  <c r="I11" i="16"/>
  <c r="I10" i="16"/>
  <c r="I15" i="20"/>
  <c r="I13" i="19"/>
  <c r="I12" i="14"/>
  <c r="I17" i="16"/>
  <c r="I14" i="16"/>
  <c r="I35" i="20"/>
  <c r="I12" i="19"/>
  <c r="I13" i="16"/>
  <c r="I30" i="20"/>
  <c r="I34" i="20"/>
  <c r="I12" i="20"/>
  <c r="I17" i="20"/>
  <c r="I19" i="20"/>
  <c r="I17" i="14"/>
  <c r="I20" i="19"/>
  <c r="I14" i="19"/>
  <c r="I15" i="16"/>
  <c r="I16" i="19"/>
  <c r="I22" i="16"/>
  <c r="I32" i="14"/>
  <c r="I21" i="12"/>
  <c r="I17" i="19"/>
  <c r="I16" i="16"/>
  <c r="I15" i="15"/>
  <c r="I9" i="16"/>
  <c r="I31" i="16"/>
  <c r="I15" i="19"/>
  <c r="I22" i="20"/>
  <c r="I33" i="20"/>
  <c r="I26" i="16"/>
  <c r="I14" i="12"/>
  <c r="I18" i="15"/>
  <c r="I26" i="20"/>
  <c r="I13" i="20"/>
  <c r="I24" i="20"/>
  <c r="I28" i="20"/>
  <c r="I20" i="16"/>
  <c r="I24" i="14"/>
  <c r="I36" i="16"/>
  <c r="I22" i="19"/>
  <c r="I18" i="16"/>
  <c r="I18" i="20"/>
  <c r="I23" i="14"/>
  <c r="I32" i="16"/>
  <c r="I21" i="19"/>
  <c r="I24" i="16"/>
  <c r="I25" i="20"/>
  <c r="I29" i="16"/>
  <c r="I18" i="14"/>
  <c r="I33" i="16"/>
  <c r="I29" i="20"/>
  <c r="I14" i="20"/>
  <c r="I32" i="20"/>
  <c r="I12" i="16"/>
  <c r="I10" i="15"/>
  <c r="I20" i="20"/>
  <c r="I23" i="20"/>
  <c r="I11" i="15"/>
  <c r="I23" i="19"/>
  <c r="I10" i="13"/>
  <c r="I18" i="19"/>
  <c r="I30" i="16"/>
  <c r="I28" i="16"/>
  <c r="I21" i="16"/>
  <c r="I17" i="9"/>
  <c r="I23" i="16"/>
  <c r="I27" i="20"/>
  <c r="I21" i="20"/>
  <c r="I19" i="19"/>
  <c r="I34" i="16"/>
  <c r="I16" i="20"/>
  <c r="I24" i="12"/>
  <c r="I22" i="12"/>
  <c r="I28" i="14"/>
  <c r="I33" i="9"/>
  <c r="I18" i="12"/>
  <c r="I26" i="14"/>
  <c r="I13" i="15"/>
  <c r="I22" i="15"/>
  <c r="I20" i="15"/>
  <c r="I14" i="15"/>
  <c r="I10" i="9"/>
  <c r="I23" i="9"/>
  <c r="I12" i="12"/>
  <c r="I28" i="12"/>
  <c r="I22" i="14"/>
  <c r="I19" i="14"/>
  <c r="I14" i="14"/>
  <c r="I42" i="12"/>
  <c r="I21" i="14"/>
  <c r="I27" i="9"/>
  <c r="I38" i="12"/>
  <c r="I20" i="14"/>
  <c r="I14" i="11"/>
  <c r="I21" i="15"/>
  <c r="I12" i="15"/>
  <c r="I31" i="9"/>
  <c r="I23" i="12"/>
  <c r="I36" i="12"/>
  <c r="I31" i="14"/>
  <c r="I11" i="9"/>
  <c r="I26" i="9"/>
  <c r="I30" i="14"/>
  <c r="I16" i="15"/>
  <c r="I35" i="12"/>
  <c r="I34" i="14"/>
  <c r="I20" i="12"/>
  <c r="I17" i="12"/>
  <c r="I15" i="13"/>
  <c r="I34" i="12"/>
  <c r="I27" i="14"/>
  <c r="I10" i="14"/>
  <c r="I9" i="15"/>
  <c r="I29" i="14"/>
  <c r="I33" i="14"/>
  <c r="I36" i="14"/>
  <c r="I32" i="9"/>
  <c r="I15" i="14"/>
  <c r="I13" i="14"/>
  <c r="I16" i="14"/>
  <c r="I17" i="15"/>
  <c r="I39" i="12"/>
  <c r="I19" i="15"/>
  <c r="I20" i="9"/>
  <c r="I30" i="9"/>
  <c r="I12" i="9"/>
  <c r="I31" i="12"/>
  <c r="I13" i="12"/>
  <c r="I19" i="9"/>
  <c r="I25" i="9"/>
  <c r="I16" i="9"/>
  <c r="I11" i="12"/>
  <c r="I11" i="11"/>
  <c r="I13" i="11"/>
  <c r="I37" i="12"/>
  <c r="I19" i="12"/>
  <c r="I16" i="12"/>
  <c r="I22" i="9"/>
  <c r="I29" i="12"/>
  <c r="I14" i="13"/>
  <c r="I13" i="13"/>
  <c r="I24" i="9"/>
  <c r="I27" i="12"/>
  <c r="I25" i="12"/>
  <c r="I33" i="12"/>
  <c r="I36" i="9"/>
  <c r="I11" i="13"/>
  <c r="I21" i="9"/>
  <c r="I9" i="9"/>
  <c r="I10" i="12"/>
  <c r="I41" i="12"/>
  <c r="I28" i="9"/>
  <c r="I34" i="9"/>
  <c r="I12" i="13"/>
  <c r="I15" i="12"/>
  <c r="I32" i="12"/>
  <c r="I30" i="12"/>
  <c r="I14" i="9"/>
  <c r="I13" i="9"/>
  <c r="I26" i="12"/>
  <c r="I40" i="12"/>
  <c r="I9" i="11"/>
  <c r="I1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tc={43844126-4219-4B64-B665-947CFA6AA6E8}</author>
  </authors>
  <commentList>
    <comment ref="I8" authorId="0" shapeId="0" xr:uid="{43844126-4219-4B64-B665-947CFA6AA6E8}">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tc={C305509A-8B6F-494E-BFA7-B4921BC21BA2}</author>
  </authors>
  <commentList>
    <comment ref="I8" authorId="0" shapeId="0" xr:uid="{C305509A-8B6F-494E-BFA7-B4921BC21BA2}">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tc={0DA5F5D4-69F9-4250-B06F-73AEEA1CB327}</author>
  </authors>
  <commentList>
    <comment ref="I8" authorId="0" shapeId="0" xr:uid="{0DA5F5D4-69F9-4250-B06F-73AEEA1CB327}">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tc={A02D1448-DF9D-4E2B-9E0F-6CD8C84C21F8}</author>
  </authors>
  <commentList>
    <comment ref="I8" authorId="0" shapeId="0" xr:uid="{A02D1448-DF9D-4E2B-9E0F-6CD8C84C21F8}">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<sst xmlns="http://schemas.openxmlformats.org/spreadsheetml/2006/main" count="3818" uniqueCount="176">
  <si>
    <t>Panel de cuantificación 
del desperdicio alimentario fuera del hogar</t>
  </si>
  <si>
    <t>Metodología</t>
  </si>
  <si>
    <t>Conclusiones</t>
  </si>
  <si>
    <t>Alimentacion</t>
  </si>
  <si>
    <t>Principales variables</t>
  </si>
  <si>
    <t>Perfil sociodemografico</t>
  </si>
  <si>
    <t>Motivos de consumo</t>
  </si>
  <si>
    <t>Tasa de desperdicio</t>
  </si>
  <si>
    <t>Alimentos</t>
  </si>
  <si>
    <t>Bebidas</t>
  </si>
  <si>
    <t>Aperitivos</t>
  </si>
  <si>
    <t>Metodología del panel de desperdicio alimentario fuera del hogar</t>
  </si>
  <si>
    <r>
      <t xml:space="preserve">El panel de cuantificación del desperdicio alimentario fuera de los hogares,  estudio del Ministerio de Agricultura, Pesca y Alimentación puesto en marcha en 2020 en el marco del eje de actuación 1 (Realizar estudios para conocer el cuánto, cómo, dónde y porqué de las pérdidas y desperdicio de alimentos) de la Estrategia “Más alimento, menos desperdicio”, tiene por objeto cuantificar el desperdicio de alimentos que se realiza fuera del ámbito doméstico, entendido éste como los alimentos que se tiran a la basura y que no son consumidos en el momento de la compra. 
Para la obtención de datos, se parte de la metodología del panel de consumo extradoméstico.  
</t>
    </r>
    <r>
      <rPr>
        <b/>
        <sz val="11"/>
        <color theme="1"/>
        <rFont val="Calibri"/>
        <family val="2"/>
        <scheme val="minor"/>
      </rPr>
      <t>Universo:</t>
    </r>
    <r>
      <rPr>
        <sz val="11"/>
        <color theme="1"/>
        <rFont val="Calibri"/>
        <family val="2"/>
        <scheme val="minor"/>
      </rPr>
      <t xml:space="preserve">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residentes en España. Asimismo, no recoge el consumo realizado en las Islas Canarias ni en las ciudades autónomas de Ceuta y Melilla.
</t>
    </r>
    <r>
      <rPr>
        <b/>
        <sz val="11"/>
        <color theme="1"/>
        <rFont val="Calibri"/>
        <family val="2"/>
        <scheme val="minor"/>
      </rPr>
      <t>Muestra:</t>
    </r>
    <r>
      <rPr>
        <sz val="11"/>
        <color theme="1"/>
        <rFont val="Calibri"/>
        <family val="2"/>
        <scheme val="minor"/>
      </rPr>
      <t xml:space="preserve"> 1.000 panelistas de entre 15 y 75 años que colaboran en continúo y declaran cada día el consumo que realizan fuera del hogar y por tanto el desperdicio generado de ese consumo. La información se recoge mediante una aplicación de smartphone, con una declaración manual guiada por categorías consumidas.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metodología empleada en el Panel de cuantificación del desperdicio alimentario fuera de hogares permite obtener datos fiables y representativos, dado que:
   • Los individuos que participan tienen amplia experiencia en la participación en paneles.
   • Las encuestas están diseñadas para permitir una rápida cumplimentación.
   • Las posibilidades de respuesta están adaptadas a la realidad del individuo, al componerse de los productos que esos mismos han comprado y las recetas que esos mismos han declarado consumir.
   • Asimismo, permite que los panelistas cuantifiquen el desperdicio en unidades de medida diferentes según el producto a elección del panelista.
El universo utilizado para el cálculo de los años del siguiente informe ha sido actualizado con el censo de 2021 establecido por el INE.</t>
    </r>
  </si>
  <si>
    <t>Conclusiones del panel de desperdicio alimentario fuera del hogar</t>
  </si>
  <si>
    <r>
      <rPr>
        <b/>
        <sz val="11"/>
        <rFont val="Calibri"/>
        <family val="2"/>
        <scheme val="minor"/>
      </rPr>
      <t>2025 cierra con estabilidad en el desperdicio de alimentos y bebidas fuera del hogar: el volumen desperdiciado fuera de casa alcanza los 28,1 millones de kg o L, lo que supone una variación del 0,3 % respecto al año 2024.</t>
    </r>
    <r>
      <rPr>
        <sz val="11"/>
        <rFont val="Calibri"/>
        <family val="2"/>
        <scheme val="minor"/>
      </rPr>
      <t xml:space="preserve">
Existe una mayor conciencia personal ya que, en 2025 hay menos individuos que desperdician (41,5 %) mejorando en 2,3 puntos porcentuales el dato del año anterior (43,8 %). 
Además, la gestión per cápita del desperdicio alimentario fuera del hogar, mejora al situarse en 0,78 kg o litros per cápita lo que supone un descenso en un 0,9 % respecto al año anterior (0,79 kg o litros per cápita).
En consecuencia, la tasa de desperdicio extradoméstica se mantiene estable en el 0,7 %; similar al ratio de 2024.
Por otro lado, la frecuencia de desperdicio se mantiene en 4,9 actos por individuo, lo que indicaría que, entre quienes desperdician, mantienen el hábito estable.
En términos sociodemográficos, y concretamente a nivel región, empeora el aprovechamiento alimentario en el área metropolitana de Barcelona y en la región Norte-Centro, al aumentar su desperdicio respecto al año precedente en 8,8 y 3,1 puntos porcentuales, respectivamente. Incrementos menores, pero a tener en cuenta son los que también se registran en el área metropolitana de Madrid y en el resto de la región catalano-aragonesa (1,0 y 0,5 puntos porcentuales, respectivamente frente al año 2024).
Y en cuanto a las edades, son los jóvenes con edades comprendidas entre los 25 y los 34 años y los individuos de mayor edad (de 60 años en adelante) los colectivos con han aumentado su desperdicio al aumentar en 3,0 y en 8,2 puntos porcentuales, respectivamente en relación con el dato de hace doce meses. 
El desperdicio alimentario fuera del hogar continúa concentrándose principalmente en el establecimiento y supone el 46,9 % del volumen total del desperdicio producido. No obstante, a pesar de ser la principal fuente de desperdicio, reduce su presencia en 3,7 puntos porcentuales respecto al año anterior (50,7 %). En contraposición, aumenta el desperdicio asociado a consumos en casa de otros en 7,6 puntos porcentuales, situando su peso en el 15,9 % del volumen total del desperdicio de alimentos y bebidas extradoméstico.
Las comidas principales son las que mayor presencia tienen en el desperdicio, pero con evoluciones diferentes: mientras que la comida (con el 40,9 % del volumen total del desperdicio) y la cena (con el 22,7 %) reducen su presencia (en 0,4 y 1,7 puntos porcentuales respectivamente), el desayuno gana peso alcanzando el 14,9 % del volumen total del desperdicio al aumentar en 5,0 puntos porcentuales respecto al año anterior. 
Y los momentos de consumo menos planificados como tener hambre, no cocinar en casa o estar de compras,  aumentan su relevancia en el volumen total de alimentos y bebidas desperdiciados fuera del hogar situándose en el 31,1 %, 9,0 % y 3,6 % respectivamente en 2025.
Si analizamos los movimientos por tipología de producto, los alimentos, concentran más de la mitad del volumen total del desperdicio (el 52,6 %), aunque a su vez, presenta una disminución del 3,1 % en el volumen de kg o litros desperdiciados frente al año anterior. 
Además, la proporción de individuos que han desperdiciado alimentos se reduce en 2,3 puntos porcentuales hasta situarse en el 28,0 % (2,3 puntos porcentuales menos que en 2024).
Dentro del segmento, van a destacar las reducciones en el volumen desperdiciado de pescados y mariscos (caen un 31,0 %), fruta (cae un 21,1 %), legumbres (cae un 46,7 %) y helados (cae un 32,6 %), entre otros, mientras que, por el contrario, crecen y ganan presencia el pan (aumenta un 2,9 %), los derivados lácteos (aumenta un 12,1 %) y las carnes transformadas (aumenta un 29,7 %).
Las bebidas por su parte representan el 44,9 % del volumen total del desperdicio y presentan un incremento del 3,8 % en el volumen desperdiciado en relación con el 2024 aun cuando la proporción de individuos que las desperdiciaron se redujo en 0,6 puntos porcentuales hasta llegar al 23,7%.
Este incremento de la presencia de bebidas en el conjunto total del desperdicio fuera del hogar se debe al aumento en un 4,4 % del desperdicio de las bebidas frías, concretamente del lado de las cervezas (aumentan el volumen desperdiciado en un 25,2 %), agua envasada (crecen un 20,6 %) y zumos (aumentan un 97,3 %), mientras que las bebidas calientes disminuyen un 3,6 %.
Por último, aunque los aperitivos es el grupo que mayor crecimiento registra en el desperdicio en 2025 respecto al año anterior al aumentar un 16,5 % su volumen, suponen sólo el 2,5 % del volumen total del desperdicio de alimentos y bebidas fuera del hogar.
Dentro de este segmento destacan los crecimientos del volumen desperdiciado de chocolatinas/bombones (crece un 108,9 %), como de patatas fritas y otros aperitivos salados (crecen un 41,8 %) y los frutos secos (crecen un 18,3 %) en cuanto a volumen se refiere.
</t>
    </r>
  </si>
  <si>
    <t>Total Alimentación</t>
  </si>
  <si>
    <t>.T.Alimentos TOTAL ING</t>
  </si>
  <si>
    <t>Total Bebidas</t>
  </si>
  <si>
    <t>Total Bebidas Frias</t>
  </si>
  <si>
    <t>Total Bebidas Calientes</t>
  </si>
  <si>
    <t>Total Aperitivos</t>
  </si>
  <si>
    <t>DEMO</t>
  </si>
  <si>
    <t>T.ESPAÑA</t>
  </si>
  <si>
    <t>AÑO 2022</t>
  </si>
  <si>
    <t>AÑO 2023</t>
  </si>
  <si>
    <t>AÑO 2024</t>
  </si>
  <si>
    <t>AÑO 2025</t>
  </si>
  <si>
    <t>VOLUMEN (Miles kg ó litros)</t>
  </si>
  <si>
    <t>PENETRACION (%)</t>
  </si>
  <si>
    <t>FRECUENCIA DESPERDICIO (Actos)</t>
  </si>
  <si>
    <t>DESPERDICIO PER CAPITA (kg ó litros por individuo)</t>
  </si>
  <si>
    <t>Regiones</t>
  </si>
  <si>
    <t>Total España</t>
  </si>
  <si>
    <t>Barcelona metropolitana</t>
  </si>
  <si>
    <t>Resto catalano- aragonesa</t>
  </si>
  <si>
    <t>Levante</t>
  </si>
  <si>
    <t>Andalucía</t>
  </si>
  <si>
    <t>Madrid metropolitana</t>
  </si>
  <si>
    <t>Resto centro</t>
  </si>
  <si>
    <t>Nortecentro</t>
  </si>
  <si>
    <t>Noroeste</t>
  </si>
  <si>
    <t>&lt;2MIL</t>
  </si>
  <si>
    <t>Habitat</t>
  </si>
  <si>
    <t>&lt;2 Mil</t>
  </si>
  <si>
    <t>2-5MIL</t>
  </si>
  <si>
    <t>2-5 Mil</t>
  </si>
  <si>
    <t>5-10MIL</t>
  </si>
  <si>
    <t>5-10 Mil</t>
  </si>
  <si>
    <t>10-30MIL</t>
  </si>
  <si>
    <t>10-30 Mil</t>
  </si>
  <si>
    <t>30-100MIL</t>
  </si>
  <si>
    <t>30-100 Mil</t>
  </si>
  <si>
    <t>100-200MIL</t>
  </si>
  <si>
    <t>100-200 Mil</t>
  </si>
  <si>
    <t>200-500MIL</t>
  </si>
  <si>
    <t>200-500 Mil</t>
  </si>
  <si>
    <t>&gt;500MIL</t>
  </si>
  <si>
    <t>&gt;500 Mil</t>
  </si>
  <si>
    <t>Edad Comprador</t>
  </si>
  <si>
    <t>De 15 a 19 años</t>
  </si>
  <si>
    <t>De 20 a 24 años</t>
  </si>
  <si>
    <t>De 25 a 34 años</t>
  </si>
  <si>
    <t>De 35 a 49 años</t>
  </si>
  <si>
    <t>De 50 a 59 años</t>
  </si>
  <si>
    <t>De 60 a 75 años</t>
  </si>
  <si>
    <t>Nivel Socioeconomico</t>
  </si>
  <si>
    <t>Nivel alto</t>
  </si>
  <si>
    <t>Nivel medio alto</t>
  </si>
  <si>
    <t>Nivel medio</t>
  </si>
  <si>
    <t>Nivel medio bajo</t>
  </si>
  <si>
    <t>Nivel bajo</t>
  </si>
  <si>
    <t>DISTRIBUCION VOLUMEN X CRITERIO (kg ó litros)</t>
  </si>
  <si>
    <t>BCN AM</t>
  </si>
  <si>
    <t>REST.CAT ARAGON</t>
  </si>
  <si>
    <t>LEVANTE</t>
  </si>
  <si>
    <t>ANDALUCIA</t>
  </si>
  <si>
    <t>MDD AM</t>
  </si>
  <si>
    <t>RTO CENTRO</t>
  </si>
  <si>
    <t>NORTE-CENTRO</t>
  </si>
  <si>
    <t>NOROESTE</t>
  </si>
  <si>
    <t>DE 15 A 19 AÑOS</t>
  </si>
  <si>
    <t>DE 20 A 24 AÑOS</t>
  </si>
  <si>
    <t>DE 25 A 34 AÑOS</t>
  </si>
  <si>
    <t>DE 35 A 49 AÑOS</t>
  </si>
  <si>
    <t>DE 50 A 59 AÑOS</t>
  </si>
  <si>
    <t>DE 60 A 75 AÑOS</t>
  </si>
  <si>
    <t>NIVEL ALTO</t>
  </si>
  <si>
    <t>NIVEL MEDIO ALTO</t>
  </si>
  <si>
    <t>NIVEL MEDIO</t>
  </si>
  <si>
    <t>NIVEL MEDIO BAJO</t>
  </si>
  <si>
    <t>NIVEL BAJO</t>
  </si>
  <si>
    <t/>
  </si>
  <si>
    <t>Lugar de consumo</t>
  </si>
  <si>
    <t>EN LA CALLE</t>
  </si>
  <si>
    <t>EN CASA DE OTROS</t>
  </si>
  <si>
    <t>EN EL ESTABLECIMIENTO</t>
  </si>
  <si>
    <t>EN EL TRABAJO</t>
  </si>
  <si>
    <t>EN COLEGIO/INSTITUTO/UNIV.</t>
  </si>
  <si>
    <t>EN MI CASA</t>
  </si>
  <si>
    <t>EN M.TRANSP.(AVION,TREN,AUTOC,E</t>
  </si>
  <si>
    <t>EN OTRO LUGAR</t>
  </si>
  <si>
    <t>Momento de consumo</t>
  </si>
  <si>
    <t>DESAYUNO</t>
  </si>
  <si>
    <t>APERITIVO/ANTES DE COMER</t>
  </si>
  <si>
    <t>COMIDA</t>
  </si>
  <si>
    <t>TARDE/MERIENDA</t>
  </si>
  <si>
    <t>ANTES DE CENAR</t>
  </si>
  <si>
    <t>CENA</t>
  </si>
  <si>
    <t>DESPUES DE LA CENA</t>
  </si>
  <si>
    <t>DURANTE EL DIA</t>
  </si>
  <si>
    <t>Entorno de consumo</t>
  </si>
  <si>
    <t>CON AMIGOS</t>
  </si>
  <si>
    <t>CON CLIENTES</t>
  </si>
  <si>
    <t>CON COMPAÑEROS DE TRABAJO</t>
  </si>
  <si>
    <t>CON COMPAÑEROS DE CLASE</t>
  </si>
  <si>
    <t>CON FAMILIA</t>
  </si>
  <si>
    <t>CON LA PAREJA</t>
  </si>
  <si>
    <t>ESTABA SOLO/A</t>
  </si>
  <si>
    <t>OTROS</t>
  </si>
  <si>
    <t>Motivo de consumo</t>
  </si>
  <si>
    <t>ESTAR TRABAJANDO</t>
  </si>
  <si>
    <t>COMIDA DE NEGOCIOS</t>
  </si>
  <si>
    <t>POR PLACER/RELAX</t>
  </si>
  <si>
    <t>TENER HAMBRE/SIN PLANIFICAR</t>
  </si>
  <si>
    <t>ESTAR DE COMPRAS</t>
  </si>
  <si>
    <t>NO COCINAR EN CASA</t>
  </si>
  <si>
    <t>CELEBRACION/FIESTA/SALIR TOMAR</t>
  </si>
  <si>
    <t>VIENDO DEPORTES</t>
  </si>
  <si>
    <t>OTROS MOTIVOS</t>
  </si>
  <si>
    <t>Patatas Fritas + Otros Aperitivos Salados</t>
  </si>
  <si>
    <t>Frutos Secos</t>
  </si>
  <si>
    <t>Chocolatinas/Chocolate/Bombones</t>
  </si>
  <si>
    <t>Chicles</t>
  </si>
  <si>
    <t>Caramelos</t>
  </si>
  <si>
    <t>Golosinas</t>
  </si>
  <si>
    <t>TOTAL BEBIDAS</t>
  </si>
  <si>
    <t>.Total Bebidas Frias</t>
  </si>
  <si>
    <t>Total bebidas de vino</t>
  </si>
  <si>
    <t>Sidra</t>
  </si>
  <si>
    <t>Cerveza</t>
  </si>
  <si>
    <t>Espirituosas</t>
  </si>
  <si>
    <t>T.Zumo+Horchata+Mosto</t>
  </si>
  <si>
    <t>Agua Envasada</t>
  </si>
  <si>
    <t>Bebidas Refrescantes</t>
  </si>
  <si>
    <t>.Total Bebidas Caliente</t>
  </si>
  <si>
    <t>Cafe</t>
  </si>
  <si>
    <t>Leche+bebidas vegetales</t>
  </si>
  <si>
    <t>Infusiones</t>
  </si>
  <si>
    <t>Resto Bebidas Caliente</t>
  </si>
  <si>
    <t>.T.Carne Ing.</t>
  </si>
  <si>
    <t>.T.Pescados/Marisc.Ing</t>
  </si>
  <si>
    <t>.Derivados lacteos Ing</t>
  </si>
  <si>
    <t>.Fruta Ing.</t>
  </si>
  <si>
    <t>.Hortalizas/Verdur.Ing</t>
  </si>
  <si>
    <t>.Aceite alino Ing.</t>
  </si>
  <si>
    <t>.Pan Ing.</t>
  </si>
  <si>
    <t>.Pastas Ing.</t>
  </si>
  <si>
    <t>.Arroz Ing.</t>
  </si>
  <si>
    <t>.Legumbres Ing.</t>
  </si>
  <si>
    <t>Batidos</t>
  </si>
  <si>
    <t>Helados</t>
  </si>
  <si>
    <t>Galletas</t>
  </si>
  <si>
    <t>Bollería</t>
  </si>
  <si>
    <t>Pal.pan+barrit+tortit</t>
  </si>
  <si>
    <t>.Resto productos Ing.</t>
  </si>
  <si>
    <t>BATIDOS</t>
  </si>
  <si>
    <t>HELADOS</t>
  </si>
  <si>
    <t>GALLETAS</t>
  </si>
  <si>
    <t>BOLLERÍA</t>
  </si>
  <si>
    <t>PAL.PAN+BARRIT+TORTIT</t>
  </si>
  <si>
    <t>Desperdicio</t>
  </si>
  <si>
    <t>Compra</t>
  </si>
  <si>
    <t>Measures</t>
  </si>
  <si>
    <t>NOMENCLATURA</t>
  </si>
  <si>
    <t>VARIABLES KPI</t>
  </si>
  <si>
    <t>VARIABLES PERFIL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</si>
</sst>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
    <numFmt numFmtId="168" formatCode="#,##0.0_ ;\-#,##0.0\ "/>
  </numFmts>
  <fonts count="37" x14ac:knownFonts="1">
    <font>
      <sz val="11"/>
      <color theme="1"/>
      <name val="Calibri"/>
      <family val="2"/>
      <scheme val="minor"/>
    </font>
    <font>
      <sz val="11"/>
      <color theme="1"/>
      <name val="Calibri"/>
      <family val="2"/>
      <scheme val="minor"/>
    </font>
    <font>
      <sz val="11"/>
      <color theme="1"/>
      <name val="Arial"/>
      <family val="2"/>
    </font>
    <font>
      <sz val="12"/>
      <color theme="1"/>
      <name val="Calibri"/>
      <family val="2"/>
    </font>
    <font>
      <b/>
      <sz val="12"/>
      <color theme="1"/>
      <name val="Calibri"/>
      <family val="2"/>
    </font>
    <font>
      <sz val="10"/>
      <color theme="1"/>
      <name val="Calibri"/>
      <family val="2"/>
    </font>
    <font>
      <b/>
      <sz val="10"/>
      <color theme="1"/>
      <name val="Calibri"/>
      <family val="2"/>
    </font>
    <font>
      <sz val="12"/>
      <color rgb="FFFF0000"/>
      <name val="Calibri"/>
      <family val="2"/>
    </font>
    <font>
      <sz val="12"/>
      <color theme="0"/>
      <name val="Calibri"/>
      <family val="2"/>
    </font>
    <font>
      <sz val="11"/>
      <color theme="0"/>
      <name val="Calibri"/>
      <family val="2"/>
    </font>
    <font>
      <sz val="10"/>
      <color theme="0"/>
      <name val="Calibri"/>
      <family val="2"/>
    </font>
    <font>
      <sz val="14"/>
      <color theme="0"/>
      <name val="Calibri"/>
      <family val="2"/>
    </font>
    <font>
      <sz val="8"/>
      <color theme="0"/>
      <name val="Calibri"/>
      <family val="2"/>
    </font>
    <font>
      <u/>
      <sz val="11"/>
      <color theme="10"/>
      <name val="Arial"/>
      <family val="2"/>
    </font>
    <font>
      <b/>
      <i/>
      <sz val="11"/>
      <color rgb="FF92AE29"/>
      <name val="Arial"/>
      <family val="2"/>
    </font>
    <font>
      <sz val="10"/>
      <color rgb="FFFF0000"/>
      <name val="Arial"/>
      <family val="2"/>
    </font>
    <font>
      <sz val="9"/>
      <color rgb="FFFF0000"/>
      <name val="Calibri"/>
      <family val="2"/>
    </font>
    <font>
      <sz val="10"/>
      <color theme="1"/>
      <name val="Calibri"/>
      <family val="2"/>
      <scheme val="minor"/>
    </font>
    <font>
      <sz val="11"/>
      <color theme="0"/>
      <name val="Calibri"/>
      <family val="2"/>
      <scheme val="minor"/>
    </font>
    <font>
      <sz val="9"/>
      <color theme="1"/>
      <name val="Calibri"/>
      <family val="2"/>
      <scheme val="minor"/>
    </font>
    <font>
      <sz val="10"/>
      <color theme="0"/>
      <name val="Arial"/>
      <family val="2"/>
    </font>
    <font>
      <u/>
      <sz val="11"/>
      <color theme="10"/>
      <name val="Calibri"/>
      <family val="2"/>
      <scheme val="minor"/>
    </font>
    <font>
      <sz val="20"/>
      <color rgb="FF92D050"/>
      <name val="Calibri"/>
      <family val="2"/>
      <scheme val="minor"/>
    </font>
    <font>
      <sz val="20"/>
      <color rgb="FF92D400"/>
      <name val="Calibri"/>
      <family val="2"/>
      <scheme val="minor"/>
    </font>
    <font>
      <b/>
      <sz val="14"/>
      <color theme="1"/>
      <name val="Calibri"/>
      <family val="2"/>
    </font>
    <font>
      <sz val="20"/>
      <color theme="1" tint="0.499984740745262"/>
      <name val="Calibri"/>
      <family val="2"/>
      <scheme val="minor"/>
    </font>
    <font>
      <b/>
      <sz val="20"/>
      <color theme="1" tint="0.499984740745262"/>
      <name val="Calibri"/>
      <family val="2"/>
      <scheme val="minor"/>
    </font>
    <font>
      <sz val="12"/>
      <color rgb="FFFF0000"/>
      <name val="Arial"/>
      <family val="2"/>
    </font>
    <font>
      <b/>
      <sz val="11"/>
      <color theme="1"/>
      <name val="Calibri"/>
      <family val="2"/>
      <scheme val="minor"/>
    </font>
    <font>
      <sz val="11"/>
      <color rgb="FFFF0000"/>
      <name val="Calibri"/>
      <family val="2"/>
      <scheme val="minor"/>
    </font>
    <font>
      <sz val="10"/>
      <color rgb="FFFF0000"/>
      <name val="Calibri"/>
      <family val="2"/>
    </font>
    <font>
      <b/>
      <sz val="10"/>
      <name val="Calibri"/>
      <family val="2"/>
      <scheme val="minor"/>
    </font>
    <font>
      <sz val="11"/>
      <name val="Calibri"/>
      <family val="2"/>
      <scheme val="minor"/>
    </font>
    <font>
      <sz val="20"/>
      <color theme="1" tint="4.9989318521683403E-2"/>
      <name val="Calibri"/>
      <family val="2"/>
      <scheme val="minor"/>
    </font>
    <font>
      <b/>
      <sz val="18"/>
      <color rgb="FF000000"/>
      <name val="Cambria"/>
      <family val="1"/>
    </font>
    <font>
      <b/>
      <sz val="11"/>
      <name val="Calibri"/>
      <family val="2"/>
      <scheme val="minor"/>
    </font>
    <font>
      <sz val="12"/>
      <color rgb="FF000000"/>
      <name val="Arial"/>
      <family val="2"/>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s>
  <borders count="22">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medium">
        <color theme="0"/>
      </left>
      <right style="medium">
        <color theme="0"/>
      </right>
      <top/>
      <bottom style="medium">
        <color theme="0"/>
      </bottom>
      <diagonal/>
    </border>
    <border>
      <left style="medium">
        <color theme="0"/>
      </left>
      <right style="medium">
        <color theme="0"/>
      </right>
      <top/>
      <bottom/>
      <diagonal/>
    </border>
    <border>
      <left style="thin">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2" tint="-0.499984740745262"/>
      </left>
      <right style="thin">
        <color theme="2" tint="-0.499984740745262"/>
      </right>
      <top style="thin">
        <color theme="2" tint="-0.499984740745262"/>
      </top>
      <bottom style="hair">
        <color theme="0" tint="-0.24994659260841701"/>
      </bottom>
      <diagonal/>
    </border>
    <border>
      <left style="thin">
        <color theme="2" tint="-0.499984740745262"/>
      </left>
      <right style="thin">
        <color theme="2" tint="-0.499984740745262"/>
      </right>
      <top style="hair">
        <color theme="0" tint="-0.24994659260841701"/>
      </top>
      <bottom style="hair">
        <color theme="0" tint="-0.24994659260841701"/>
      </bottom>
      <diagonal/>
    </border>
    <border>
      <left style="thin">
        <color theme="2" tint="-0.499984740745262"/>
      </left>
      <right style="thin">
        <color theme="2" tint="-0.499984740745262"/>
      </right>
      <top/>
      <bottom style="hair">
        <color theme="0" tint="-0.24994659260841701"/>
      </bottom>
      <diagonal/>
    </border>
    <border>
      <left/>
      <right/>
      <top style="thin">
        <color theme="2" tint="-0.499984740745262"/>
      </top>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top/>
      <bottom style="medium">
        <color indexed="64"/>
      </bottom>
      <diagonal/>
    </border>
    <border>
      <left style="thick">
        <color rgb="FF92AE29"/>
      </left>
      <right/>
      <top/>
      <bottom style="medium">
        <color indexed="64"/>
      </bottom>
      <diagonal/>
    </border>
    <border>
      <left style="hair">
        <color theme="0" tint="-0.499984740745262"/>
      </left>
      <right style="hair">
        <color theme="0" tint="-0.499984740745262"/>
      </right>
      <top/>
      <bottom style="hair">
        <color theme="0" tint="-0.499984740745262"/>
      </bottom>
      <diagonal/>
    </border>
    <border>
      <left style="thin">
        <color theme="2" tint="-0.499984740745262"/>
      </left>
      <right style="thin">
        <color theme="2" tint="-0.499984740745262"/>
      </right>
      <top style="hair">
        <color theme="0" tint="-0.24994659260841701"/>
      </top>
      <bottom style="thin">
        <color theme="0" tint="-0.499984740745262"/>
      </bottom>
      <diagonal/>
    </border>
  </borders>
  <cellStyleXfs count="9">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9" fontId="2" fillId="0" borderId="0" applyFont="0" applyFill="0" applyBorder="0" applyAlignment="0" applyProtection="0"/>
    <xf numFmtId="0" fontId="13" fillId="0" borderId="0" applyNumberFormat="0" applyFill="0" applyBorder="0" applyAlignment="0" applyProtection="0"/>
    <xf numFmtId="0" fontId="21" fillId="0" borderId="0" applyNumberFormat="0" applyFill="0" applyBorder="0" applyAlignment="0" applyProtection="0"/>
    <xf numFmtId="0" fontId="2" fillId="0" borderId="0"/>
  </cellStyleXfs>
  <cellXfs count="104">
    <xf numFmtId="0" fontId="0" fillId="0" borderId="0" xfId="0"/>
    <xf numFmtId="164" fontId="0" fillId="0" borderId="0" xfId="1" applyFont="1"/>
    <xf numFmtId="164" fontId="0" fillId="0" borderId="0" xfId="1" applyFont="1" applyAlignment="1">
      <alignment horizontal="center"/>
    </xf>
    <xf numFmtId="0" fontId="3" fillId="0" borderId="0" xfId="2" applyFont="1" applyProtection="1">
      <protection hidden="1"/>
    </xf>
    <xf numFmtId="165" fontId="3" fillId="0" borderId="1" xfId="3" applyNumberFormat="1" applyFont="1" applyFill="1" applyBorder="1" applyAlignment="1" applyProtection="1">
      <alignment horizontal="center"/>
      <protection hidden="1"/>
    </xf>
    <xf numFmtId="0" fontId="4" fillId="2" borderId="2" xfId="4" applyFont="1" applyFill="1" applyBorder="1" applyAlignment="1" applyProtection="1">
      <alignment horizontal="center" vertical="center" wrapText="1"/>
      <protection hidden="1"/>
    </xf>
    <xf numFmtId="0" fontId="7" fillId="3" borderId="0" xfId="2" applyFont="1" applyFill="1" applyAlignment="1" applyProtection="1">
      <alignment horizontal="right" wrapText="1"/>
      <protection locked="0"/>
    </xf>
    <xf numFmtId="0" fontId="10" fillId="0" borderId="0" xfId="2" applyFont="1" applyAlignment="1" applyProtection="1">
      <alignment horizontal="center" vertical="center" wrapText="1"/>
      <protection locked="0"/>
    </xf>
    <xf numFmtId="0" fontId="12" fillId="0" borderId="0" xfId="2" applyFont="1" applyAlignment="1" applyProtection="1">
      <alignment horizontal="center" vertical="center" wrapText="1"/>
      <protection locked="0"/>
    </xf>
    <xf numFmtId="0" fontId="0" fillId="4" borderId="0" xfId="0" applyFill="1"/>
    <xf numFmtId="0" fontId="7" fillId="0" borderId="0" xfId="2" applyFont="1" applyProtection="1">
      <protection locked="0"/>
    </xf>
    <xf numFmtId="0" fontId="15" fillId="0" borderId="0" xfId="2" applyFont="1" applyProtection="1">
      <protection locked="0"/>
    </xf>
    <xf numFmtId="165" fontId="3" fillId="0" borderId="1" xfId="3" applyNumberFormat="1" applyFont="1" applyFill="1" applyBorder="1" applyAlignment="1" applyProtection="1">
      <alignment horizontal="center" vertical="center"/>
      <protection hidden="1"/>
    </xf>
    <xf numFmtId="0" fontId="4" fillId="2" borderId="3" xfId="4" applyFont="1" applyFill="1" applyBorder="1" applyAlignment="1" applyProtection="1">
      <alignment horizontal="center" vertical="center" wrapText="1"/>
      <protection hidden="1"/>
    </xf>
    <xf numFmtId="165" fontId="3" fillId="0" borderId="5" xfId="3" applyNumberFormat="1" applyFont="1" applyFill="1" applyBorder="1" applyAlignment="1" applyProtection="1">
      <alignment horizontal="center"/>
      <protection hidden="1"/>
    </xf>
    <xf numFmtId="165" fontId="3" fillId="0" borderId="8" xfId="3" applyNumberFormat="1" applyFont="1" applyFill="1" applyBorder="1" applyAlignment="1" applyProtection="1">
      <alignment horizontal="center"/>
      <protection hidden="1"/>
    </xf>
    <xf numFmtId="0" fontId="17" fillId="0" borderId="0" xfId="0" applyFont="1"/>
    <xf numFmtId="164" fontId="17" fillId="0" borderId="0" xfId="1" applyFont="1"/>
    <xf numFmtId="0" fontId="19" fillId="0" borderId="0" xfId="0" applyFont="1"/>
    <xf numFmtId="0" fontId="8" fillId="3" borderId="0" xfId="2" applyFont="1" applyFill="1" applyAlignment="1" applyProtection="1">
      <alignment horizontal="center" vertical="center" wrapText="1"/>
      <protection locked="0"/>
    </xf>
    <xf numFmtId="0" fontId="8" fillId="0" borderId="0" xfId="2" applyFont="1" applyProtection="1">
      <protection locked="0"/>
    </xf>
    <xf numFmtId="0" fontId="20" fillId="0" borderId="0" xfId="2" applyFont="1" applyProtection="1">
      <protection locked="0"/>
    </xf>
    <xf numFmtId="0" fontId="8" fillId="3" borderId="0" xfId="2" applyFont="1" applyFill="1" applyAlignment="1" applyProtection="1">
      <alignment horizontal="right" wrapText="1"/>
      <protection locked="0"/>
    </xf>
    <xf numFmtId="0" fontId="22" fillId="0" borderId="0" xfId="7" applyFont="1" applyAlignment="1">
      <alignment horizontal="left" vertical="center"/>
    </xf>
    <xf numFmtId="0" fontId="23" fillId="0" borderId="0" xfId="0" applyFont="1" applyAlignment="1">
      <alignment vertical="center" wrapText="1"/>
    </xf>
    <xf numFmtId="0" fontId="24" fillId="0" borderId="0" xfId="0" applyFont="1" applyAlignment="1">
      <alignment vertical="center"/>
    </xf>
    <xf numFmtId="0" fontId="26" fillId="0" borderId="0" xfId="7" applyFont="1" applyAlignment="1">
      <alignment horizontal="left" vertical="center"/>
    </xf>
    <xf numFmtId="0" fontId="27" fillId="0" borderId="0" xfId="8" applyFont="1" applyAlignment="1">
      <alignment vertical="center" wrapText="1"/>
    </xf>
    <xf numFmtId="0" fontId="31" fillId="5" borderId="9" xfId="0" applyFont="1" applyFill="1" applyBorder="1" applyAlignment="1" applyProtection="1">
      <alignment horizontal="center" vertical="center" wrapText="1"/>
      <protection hidden="1"/>
    </xf>
    <xf numFmtId="0" fontId="30" fillId="0" borderId="0" xfId="2" applyFont="1" applyAlignment="1" applyProtection="1">
      <alignment horizontal="center" vertical="center" wrapText="1"/>
      <protection locked="0"/>
    </xf>
    <xf numFmtId="0" fontId="31" fillId="5" borderId="11" xfId="0" applyFont="1" applyFill="1" applyBorder="1" applyAlignment="1" applyProtection="1">
      <alignment horizontal="center" vertical="center" wrapText="1"/>
      <protection hidden="1"/>
    </xf>
    <xf numFmtId="166" fontId="32" fillId="0" borderId="12" xfId="1" applyNumberFormat="1" applyFont="1" applyFill="1" applyBorder="1" applyAlignment="1" applyProtection="1">
      <alignment horizontal="center"/>
      <protection hidden="1"/>
    </xf>
    <xf numFmtId="166" fontId="32" fillId="0" borderId="13" xfId="1" applyNumberFormat="1" applyFont="1" applyFill="1" applyBorder="1" applyAlignment="1" applyProtection="1">
      <alignment horizontal="center"/>
      <protection hidden="1"/>
    </xf>
    <xf numFmtId="166" fontId="32" fillId="0" borderId="14" xfId="1" applyNumberFormat="1" applyFont="1" applyFill="1" applyBorder="1" applyAlignment="1" applyProtection="1">
      <alignment horizontal="center"/>
      <protection hidden="1"/>
    </xf>
    <xf numFmtId="0" fontId="33" fillId="0" borderId="0" xfId="7" applyFont="1" applyAlignment="1">
      <alignment horizontal="left" vertical="center"/>
    </xf>
    <xf numFmtId="166" fontId="0" fillId="0" borderId="0" xfId="0" applyNumberFormat="1"/>
    <xf numFmtId="167" fontId="3" fillId="0" borderId="1" xfId="3" applyNumberFormat="1" applyFont="1" applyFill="1" applyBorder="1" applyAlignment="1" applyProtection="1">
      <alignment horizontal="center" vertical="center"/>
      <protection hidden="1"/>
    </xf>
    <xf numFmtId="167" fontId="4" fillId="0" borderId="1" xfId="3" applyNumberFormat="1" applyFont="1" applyFill="1" applyBorder="1" applyAlignment="1" applyProtection="1">
      <alignment horizontal="center" vertical="center"/>
      <protection hidden="1"/>
    </xf>
    <xf numFmtId="0" fontId="10" fillId="0" borderId="0" xfId="2" applyFont="1" applyAlignment="1" applyProtection="1">
      <alignment horizontal="center" vertical="center"/>
      <protection locked="0"/>
    </xf>
    <xf numFmtId="168" fontId="3" fillId="0" borderId="5" xfId="1" applyNumberFormat="1" applyFont="1" applyFill="1" applyBorder="1" applyAlignment="1" applyProtection="1">
      <alignment horizontal="center"/>
      <protection hidden="1"/>
    </xf>
    <xf numFmtId="168" fontId="3" fillId="0" borderId="1" xfId="1" applyNumberFormat="1" applyFont="1" applyFill="1" applyBorder="1" applyAlignment="1" applyProtection="1">
      <alignment horizontal="center"/>
      <protection hidden="1"/>
    </xf>
    <xf numFmtId="168" fontId="3" fillId="0" borderId="8" xfId="1" applyNumberFormat="1" applyFont="1" applyFill="1" applyBorder="1" applyAlignment="1" applyProtection="1">
      <alignment horizontal="center"/>
      <protection hidden="1"/>
    </xf>
    <xf numFmtId="0" fontId="0" fillId="0" borderId="18" xfId="0" applyBorder="1"/>
    <xf numFmtId="0" fontId="0" fillId="0" borderId="0" xfId="0" applyAlignment="1">
      <alignment horizontal="left" vertical="top" wrapText="1"/>
    </xf>
    <xf numFmtId="0" fontId="36" fillId="0" borderId="0" xfId="0" applyFont="1" applyAlignment="1">
      <alignment horizontal="justify" vertical="center" wrapText="1"/>
    </xf>
    <xf numFmtId="0" fontId="36" fillId="0" borderId="0" xfId="0" applyFont="1" applyAlignment="1">
      <alignment horizontal="left" vertical="center" wrapText="1"/>
    </xf>
    <xf numFmtId="0" fontId="25" fillId="0" borderId="0" xfId="0" applyFont="1" applyAlignment="1">
      <alignment vertical="center" wrapText="1"/>
    </xf>
    <xf numFmtId="0" fontId="3" fillId="0" borderId="0" xfId="2" applyFont="1" applyProtection="1">
      <protection locked="0"/>
    </xf>
    <xf numFmtId="0" fontId="14" fillId="0" borderId="0" xfId="6" applyFont="1" applyAlignment="1" applyProtection="1">
      <protection locked="0"/>
    </xf>
    <xf numFmtId="0" fontId="14" fillId="0" borderId="0" xfId="6" applyFont="1" applyProtection="1">
      <protection locked="0"/>
    </xf>
    <xf numFmtId="0" fontId="29" fillId="0" borderId="0" xfId="0" applyFont="1" applyProtection="1">
      <protection locked="0"/>
    </xf>
    <xf numFmtId="0" fontId="18" fillId="0" borderId="0" xfId="0" applyFont="1" applyProtection="1">
      <protection locked="0"/>
    </xf>
    <xf numFmtId="0" fontId="0" fillId="0" borderId="0" xfId="0" applyProtection="1">
      <protection locked="0"/>
    </xf>
    <xf numFmtId="0" fontId="10" fillId="0" borderId="0" xfId="2" applyFont="1" applyProtection="1">
      <protection locked="0"/>
    </xf>
    <xf numFmtId="0" fontId="11" fillId="0" borderId="0" xfId="2" applyFont="1" applyAlignment="1" applyProtection="1">
      <alignment vertical="center" wrapText="1"/>
      <protection locked="0"/>
    </xf>
    <xf numFmtId="0" fontId="7" fillId="0" borderId="0" xfId="2" applyFont="1" applyAlignment="1" applyProtection="1">
      <alignment horizontal="center" vertical="center" wrapText="1"/>
      <protection locked="0"/>
    </xf>
    <xf numFmtId="164" fontId="9" fillId="3" borderId="0" xfId="3" applyFont="1" applyFill="1" applyBorder="1" applyAlignment="1" applyProtection="1">
      <alignment horizontal="center" vertical="top" wrapText="1"/>
      <protection locked="0"/>
    </xf>
    <xf numFmtId="0" fontId="5" fillId="0" borderId="1" xfId="4" applyFont="1" applyBorder="1" applyAlignment="1" applyProtection="1">
      <alignment horizontal="left" vertical="center" indent="1"/>
      <protection locked="0"/>
    </xf>
    <xf numFmtId="0" fontId="5" fillId="0" borderId="1" xfId="4" applyFont="1" applyBorder="1" applyAlignment="1" applyProtection="1">
      <alignment horizontal="left" vertical="center" indent="3"/>
      <protection locked="0"/>
    </xf>
    <xf numFmtId="0" fontId="5" fillId="0" borderId="1" xfId="4" applyFont="1" applyBorder="1" applyAlignment="1" applyProtection="1">
      <alignment horizontal="left" vertical="center" indent="6"/>
      <protection locked="0"/>
    </xf>
    <xf numFmtId="0" fontId="8" fillId="0" borderId="0" xfId="2" applyFont="1" applyAlignment="1" applyProtection="1">
      <alignment horizontal="center" vertical="center" wrapText="1"/>
      <protection locked="0"/>
    </xf>
    <xf numFmtId="0" fontId="5" fillId="0" borderId="5" xfId="4" applyFont="1" applyBorder="1" applyAlignment="1" applyProtection="1">
      <alignment horizontal="left"/>
      <protection locked="0"/>
    </xf>
    <xf numFmtId="0" fontId="5" fillId="0" borderId="1" xfId="4" applyFont="1" applyBorder="1" applyAlignment="1" applyProtection="1">
      <alignment horizontal="left" indent="1"/>
      <protection locked="0"/>
    </xf>
    <xf numFmtId="0" fontId="5" fillId="0" borderId="8" xfId="4" applyFont="1" applyBorder="1" applyAlignment="1" applyProtection="1">
      <alignment horizontal="left" indent="1"/>
      <protection locked="0"/>
    </xf>
    <xf numFmtId="0" fontId="5" fillId="0" borderId="5" xfId="4" applyFont="1" applyBorder="1" applyAlignment="1" applyProtection="1">
      <alignment horizontal="left" indent="1"/>
      <protection locked="0"/>
    </xf>
    <xf numFmtId="0" fontId="5" fillId="0" borderId="1" xfId="4" applyFont="1" applyBorder="1" applyAlignment="1" applyProtection="1">
      <alignment horizontal="left" vertical="center"/>
      <protection locked="0"/>
    </xf>
    <xf numFmtId="0" fontId="5" fillId="0" borderId="1" xfId="4" applyFont="1" applyBorder="1" applyAlignment="1" applyProtection="1">
      <alignment horizontal="left" vertical="center" indent="2"/>
      <protection locked="0"/>
    </xf>
    <xf numFmtId="0" fontId="16" fillId="0" borderId="0" xfId="2" applyFont="1" applyAlignment="1" applyProtection="1">
      <alignment vertical="center"/>
      <protection locked="0"/>
    </xf>
    <xf numFmtId="0" fontId="3" fillId="0" borderId="15" xfId="2" applyFont="1" applyBorder="1" applyProtection="1">
      <protection locked="0"/>
    </xf>
    <xf numFmtId="0" fontId="4" fillId="2" borderId="2" xfId="4" applyFont="1" applyFill="1" applyBorder="1" applyAlignment="1" applyProtection="1">
      <alignment horizontal="center" vertical="center" wrapText="1"/>
      <protection locked="0"/>
    </xf>
    <xf numFmtId="0" fontId="31" fillId="5" borderId="9" xfId="0" applyFont="1" applyFill="1" applyBorder="1" applyAlignment="1" applyProtection="1">
      <alignment horizontal="center" vertical="center" wrapText="1"/>
      <protection locked="0"/>
    </xf>
    <xf numFmtId="165" fontId="3" fillId="0" borderId="1" xfId="3" applyNumberFormat="1" applyFont="1" applyFill="1" applyBorder="1" applyAlignment="1" applyProtection="1">
      <alignment horizontal="center" vertical="center"/>
      <protection locked="0"/>
    </xf>
    <xf numFmtId="168" fontId="3" fillId="0" borderId="20" xfId="1" applyNumberFormat="1" applyFont="1" applyFill="1" applyBorder="1" applyAlignment="1" applyProtection="1">
      <alignment horizontal="center"/>
      <protection hidden="1"/>
    </xf>
    <xf numFmtId="0" fontId="4" fillId="2" borderId="3" xfId="4" applyFont="1" applyFill="1" applyBorder="1" applyAlignment="1" applyProtection="1">
      <alignment horizontal="center" vertical="center" wrapText="1"/>
      <protection locked="0"/>
    </xf>
    <xf numFmtId="0" fontId="31" fillId="5" borderId="11" xfId="0" applyFont="1" applyFill="1" applyBorder="1" applyAlignment="1" applyProtection="1">
      <alignment horizontal="center" vertical="center" wrapText="1"/>
      <protection locked="0"/>
    </xf>
    <xf numFmtId="0" fontId="31" fillId="6" borderId="9" xfId="0" applyFont="1" applyFill="1" applyBorder="1" applyAlignment="1" applyProtection="1">
      <alignment horizontal="center" vertical="center" wrapText="1"/>
      <protection locked="0"/>
    </xf>
    <xf numFmtId="0" fontId="31" fillId="6" borderId="11" xfId="0" applyFont="1" applyFill="1" applyBorder="1" applyAlignment="1" applyProtection="1">
      <alignment horizontal="center" vertical="center" wrapText="1"/>
      <protection locked="0"/>
    </xf>
    <xf numFmtId="0" fontId="9" fillId="0" borderId="0" xfId="2" applyFont="1" applyProtection="1">
      <protection locked="0"/>
    </xf>
    <xf numFmtId="0" fontId="9" fillId="3" borderId="0" xfId="2" applyFont="1" applyFill="1" applyAlignment="1" applyProtection="1">
      <alignment horizontal="right" wrapText="1"/>
      <protection locked="0"/>
    </xf>
    <xf numFmtId="166" fontId="32" fillId="0" borderId="21" xfId="1" applyNumberFormat="1" applyFont="1" applyFill="1" applyBorder="1" applyAlignment="1" applyProtection="1">
      <alignment horizontal="center"/>
      <protection hidden="1"/>
    </xf>
    <xf numFmtId="2" fontId="0" fillId="0" borderId="0" xfId="0" applyNumberFormat="1"/>
    <xf numFmtId="0" fontId="25" fillId="0" borderId="0" xfId="0" applyFont="1" applyAlignment="1" applyProtection="1">
      <alignment vertical="center" wrapText="1"/>
      <protection locked="0"/>
    </xf>
    <xf numFmtId="0" fontId="34" fillId="0" borderId="0" xfId="6" applyFont="1" applyAlignment="1" applyProtection="1">
      <alignment vertical="center" wrapText="1"/>
      <protection locked="0"/>
    </xf>
    <xf numFmtId="0" fontId="30" fillId="0" borderId="0" xfId="2" applyFont="1" applyProtection="1">
      <protection locked="0"/>
    </xf>
    <xf numFmtId="166" fontId="32" fillId="0" borderId="10" xfId="1" applyNumberFormat="1" applyFont="1" applyFill="1" applyBorder="1" applyAlignment="1" applyProtection="1">
      <alignment horizontal="center" vertical="center"/>
      <protection hidden="1"/>
    </xf>
    <xf numFmtId="166" fontId="32" fillId="0" borderId="10" xfId="1" applyNumberFormat="1" applyFont="1" applyFill="1" applyBorder="1" applyAlignment="1" applyProtection="1">
      <alignment horizontal="center" vertical="center"/>
      <protection locked="0"/>
    </xf>
    <xf numFmtId="164" fontId="3" fillId="0" borderId="1" xfId="3" applyFont="1" applyFill="1" applyBorder="1" applyAlignment="1" applyProtection="1">
      <alignment horizontal="center" vertical="center"/>
      <protection hidden="1"/>
    </xf>
    <xf numFmtId="164" fontId="3" fillId="0" borderId="1" xfId="3" applyFont="1" applyFill="1" applyBorder="1" applyAlignment="1" applyProtection="1">
      <alignment horizontal="center" vertical="center"/>
      <protection locked="0"/>
    </xf>
    <xf numFmtId="0" fontId="26" fillId="0" borderId="0" xfId="0" applyFont="1" applyAlignment="1">
      <alignment horizontal="center" vertical="center" wrapText="1"/>
    </xf>
    <xf numFmtId="0" fontId="25" fillId="0" borderId="0" xfId="0" applyFont="1" applyAlignment="1">
      <alignment horizontal="center" vertical="center" wrapText="1"/>
    </xf>
    <xf numFmtId="0" fontId="24" fillId="0" borderId="16" xfId="0" applyFont="1" applyBorder="1" applyAlignment="1">
      <alignment horizontal="center" vertical="center"/>
    </xf>
    <xf numFmtId="0" fontId="24" fillId="0" borderId="17" xfId="0" applyFont="1" applyBorder="1" applyAlignment="1">
      <alignment horizontal="center" vertical="center"/>
    </xf>
    <xf numFmtId="0" fontId="0" fillId="0" borderId="0" xfId="0" applyAlignment="1">
      <alignment horizontal="left" vertical="center" wrapText="1"/>
    </xf>
    <xf numFmtId="0" fontId="1" fillId="0" borderId="0" xfId="0" applyFont="1" applyAlignment="1">
      <alignment horizontal="left" vertical="center" wrapText="1"/>
    </xf>
    <xf numFmtId="0" fontId="36" fillId="0" borderId="0" xfId="0" applyFont="1" applyAlignment="1">
      <alignment horizontal="justify" vertical="center" wrapText="1"/>
    </xf>
    <xf numFmtId="0" fontId="24" fillId="0" borderId="19" xfId="0" applyFont="1" applyBorder="1" applyAlignment="1">
      <alignment horizontal="center" vertical="center"/>
    </xf>
    <xf numFmtId="0" fontId="24" fillId="0" borderId="18" xfId="0" applyFont="1" applyBorder="1" applyAlignment="1">
      <alignment horizontal="center" vertical="center"/>
    </xf>
    <xf numFmtId="0" fontId="32" fillId="0" borderId="0" xfId="0" applyFont="1" applyAlignment="1">
      <alignment horizontal="left" vertical="top" wrapText="1"/>
    </xf>
    <xf numFmtId="0" fontId="8" fillId="0" borderId="0" xfId="2" applyFont="1" applyAlignment="1" applyProtection="1">
      <alignment horizontal="right" vertical="top" wrapText="1"/>
      <protection locked="0"/>
    </xf>
    <xf numFmtId="0" fontId="25" fillId="0" borderId="0" xfId="0" applyFont="1" applyAlignment="1" applyProtection="1">
      <alignment horizontal="center" vertical="center" wrapText="1"/>
      <protection locked="0"/>
    </xf>
    <xf numFmtId="0" fontId="6" fillId="0" borderId="4" xfId="4" applyFont="1" applyBorder="1" applyAlignment="1" applyProtection="1">
      <alignment horizontal="center" vertical="center" wrapText="1"/>
      <protection locked="0"/>
    </xf>
    <xf numFmtId="0" fontId="6" fillId="0" borderId="6" xfId="4" applyFont="1" applyBorder="1" applyAlignment="1" applyProtection="1">
      <alignment horizontal="center" vertical="center" wrapText="1"/>
      <protection locked="0"/>
    </xf>
    <xf numFmtId="0" fontId="6" fillId="0" borderId="7" xfId="4" applyFont="1" applyBorder="1" applyAlignment="1" applyProtection="1">
      <alignment horizontal="center" vertical="center" wrapText="1"/>
      <protection locked="0"/>
    </xf>
    <xf numFmtId="0" fontId="7" fillId="0" borderId="0" xfId="2" applyFont="1" applyAlignment="1" applyProtection="1">
      <alignment horizontal="right" vertical="top" wrapText="1"/>
      <protection locked="0"/>
    </xf>
  </cellXfs>
  <cellStyles count="9">
    <cellStyle name="Hipervínculo" xfId="6" builtinId="8"/>
    <cellStyle name="Hipervínculo 2" xfId="7" xr:uid="{ADD0AFE6-5AD6-4DE5-8850-1F9049188A9A}"/>
    <cellStyle name="Millares" xfId="1" builtinId="3"/>
    <cellStyle name="Millares 2" xfId="3" xr:uid="{105F677B-86C2-4A4C-BA8D-7DFA4984F000}"/>
    <cellStyle name="Normal" xfId="0" builtinId="0"/>
    <cellStyle name="Normal 2" xfId="2" xr:uid="{DF9604A3-D2B2-42CC-82ED-4FAEA463804C}"/>
    <cellStyle name="Normal 2 2" xfId="8" xr:uid="{FB0231CF-9CDB-43CC-AB5E-C0B27198C989}"/>
    <cellStyle name="Normal 3" xfId="4" xr:uid="{7F6B7C14-54EA-483B-9FCD-B24E5A2BDFFB}"/>
    <cellStyle name="Porcentaje 2" xfId="5" xr:uid="{4E10BE1F-F167-4E44-96D4-EC7E6D1474FB}"/>
  </cellStyles>
  <dxfs count="8">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ctrlProps/ctrlProp1.xml><?xml version="1.0" encoding="utf-8"?>
<formControlPr xmlns="http://schemas.microsoft.com/office/spreadsheetml/2009/9/main" objectType="Drop" dropStyle="combo" dx="31" fmlaLink="$A$5" fmlaRange="desplegables!$D$2:$D$5" noThreeD="1" sel="3" val="0"/>
</file>

<file path=xl/ctrlProps/ctrlProp10.xml><?xml version="1.0" encoding="utf-8"?>
<formControlPr xmlns="http://schemas.microsoft.com/office/spreadsheetml/2009/9/main" objectType="Drop" dropStyle="combo" dx="31" fmlaLink="$A$5" fmlaRange="desplegables!$F$2:$F$3" noThreeD="1" sel="2" val="0"/>
</file>

<file path=xl/ctrlProps/ctrlProp11.xml><?xml version="1.0" encoding="utf-8"?>
<formControlPr xmlns="http://schemas.microsoft.com/office/spreadsheetml/2009/9/main" objectType="Drop" dropStyle="combo" dx="31" fmlaLink="$A$7" fmlaRange="desplegables!$B$17:$B$30" noThreeD="1" sel="5" val="0"/>
</file>

<file path=xl/ctrlProps/ctrlProp12.xml><?xml version="1.0" encoding="utf-8"?>
<formControlPr xmlns="http://schemas.microsoft.com/office/spreadsheetml/2009/9/main" objectType="Drop" dropStyle="combo" dx="31" fmlaLink="$A$5" fmlaRange="desplegables!$D$2:$D$5" noThreeD="1" sel="1" val="0"/>
</file>

<file path=xl/ctrlProps/ctrlProp13.xml><?xml version="1.0" encoding="utf-8"?>
<formControlPr xmlns="http://schemas.microsoft.com/office/spreadsheetml/2009/9/main" objectType="Drop" dropStyle="combo" dx="31" fmlaLink="$A$5" fmlaRange="desplegables!$F$2:$F$3" noThreeD="1" sel="2" val="0"/>
</file>

<file path=xl/ctrlProps/ctrlProp14.xml><?xml version="1.0" encoding="utf-8"?>
<formControlPr xmlns="http://schemas.microsoft.com/office/spreadsheetml/2009/9/main" objectType="Drop" dropStyle="combo" dx="31" fmlaLink="$A$7" fmlaRange="desplegables!$B$33:$B$49" noThreeD="1" sel="6" val="0"/>
</file>

<file path=xl/ctrlProps/ctrlProp2.xml><?xml version="1.0" encoding="utf-8"?>
<formControlPr xmlns="http://schemas.microsoft.com/office/spreadsheetml/2009/9/main" objectType="Drop" dropStyle="combo" dx="31" fmlaLink="$A$5" fmlaRange="desplegables!$F$2:$F$3" noThreeD="1" sel="2" val="0"/>
</file>

<file path=xl/ctrlProps/ctrlProp3.xml><?xml version="1.0" encoding="utf-8"?>
<formControlPr xmlns="http://schemas.microsoft.com/office/spreadsheetml/2009/9/main" objectType="Drop" dropStyle="combo" dx="31" fmlaLink="$A$7" fmlaRange="desplegables!$B$2:$B$7" noThreeD="1" sel="1" val="0"/>
</file>

<file path=xl/ctrlProps/ctrlProp4.xml><?xml version="1.0" encoding="utf-8"?>
<formControlPr xmlns="http://schemas.microsoft.com/office/spreadsheetml/2009/9/main" objectType="Drop" dropStyle="combo" dx="31" fmlaLink="$A$5" fmlaRange="desplegables!$F$2:$F$3" noThreeD="1" sel="1" val="0"/>
</file>

<file path=xl/ctrlProps/ctrlProp5.xml><?xml version="1.0" encoding="utf-8"?>
<formControlPr xmlns="http://schemas.microsoft.com/office/spreadsheetml/2009/9/main" objectType="Drop" dropStyle="combo" dx="31" fmlaLink="$A$7" fmlaRange="desplegables!$B$2:$B$7" noThreeD="1" sel="1" val="0"/>
</file>

<file path=xl/ctrlProps/ctrlProp6.xml><?xml version="1.0" encoding="utf-8"?>
<formControlPr xmlns="http://schemas.microsoft.com/office/spreadsheetml/2009/9/main" objectType="Drop" dropStyle="combo" dx="31" fmlaLink="$A$5" fmlaRange="desplegables!$D$2:$D$5" noThreeD="1" sel="2" val="0"/>
</file>

<file path=xl/ctrlProps/ctrlProp7.xml><?xml version="1.0" encoding="utf-8"?>
<formControlPr xmlns="http://schemas.microsoft.com/office/spreadsheetml/2009/9/main" objectType="Drop" dropStyle="combo" dx="31" fmlaLink="$A$5" fmlaRange="desplegables!$F$2:$F$3" noThreeD="1" sel="1" val="0"/>
</file>

<file path=xl/ctrlProps/ctrlProp8.xml><?xml version="1.0" encoding="utf-8"?>
<formControlPr xmlns="http://schemas.microsoft.com/office/spreadsheetml/2009/9/main" objectType="Drop" dropStyle="combo" dx="31" fmlaLink="$A$7" fmlaRange="desplegables!$B$9:$B$15" noThreeD="1" sel="4" val="0"/>
</file>

<file path=xl/ctrlProps/ctrlProp9.xml><?xml version="1.0" encoding="utf-8"?>
<formControlPr xmlns="http://schemas.microsoft.com/office/spreadsheetml/2009/9/main" objectType="Drop" dropStyle="combo" dx="31" fmlaLink="$A$5" fmlaRange="desplegables!$D$2:$D$5"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1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12</xdr:col>
      <xdr:colOff>266699</xdr:colOff>
      <xdr:row>0</xdr:row>
      <xdr:rowOff>35833</xdr:rowOff>
    </xdr:from>
    <xdr:to>
      <xdr:col>15</xdr:col>
      <xdr:colOff>163684</xdr:colOff>
      <xdr:row>0</xdr:row>
      <xdr:rowOff>625929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9038770" y="35833"/>
          <a:ext cx="2176635" cy="590096"/>
        </a:xfrm>
        <a:prstGeom prst="rect">
          <a:avLst/>
        </a:prstGeom>
      </xdr:spPr>
    </xdr:pic>
    <xdr:clientData/>
  </xdr:twoCellAnchor>
  <xdr:twoCellAnchor editAs="oneCell">
    <xdr:from>
      <xdr:col>9</xdr:col>
      <xdr:colOff>8049</xdr:colOff>
      <xdr:row>2</xdr:row>
      <xdr:rowOff>28132</xdr:rowOff>
    </xdr:from>
    <xdr:to>
      <xdr:col>15</xdr:col>
      <xdr:colOff>21316</xdr:colOff>
      <xdr:row>20</xdr:row>
      <xdr:rowOff>163014</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rot="5400000">
          <a:off x="5318434" y="2106425"/>
          <a:ext cx="6945711" cy="4585267"/>
        </a:xfrm>
        <a:prstGeom prst="rect">
          <a:avLst/>
        </a:prstGeom>
      </xdr:spPr>
    </xdr:pic>
    <xdr:clientData/>
  </xdr:twoCellAnchor>
  <xdr:oneCellAnchor>
    <xdr:from>
      <xdr:col>0</xdr:col>
      <xdr:colOff>154214</xdr:colOff>
      <xdr:row>0</xdr:row>
      <xdr:rowOff>43893</xdr:rowOff>
    </xdr:from>
    <xdr:ext cx="2821214" cy="627393"/>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154214" y="43893"/>
          <a:ext cx="2821214" cy="6273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218722</xdr:colOff>
      <xdr:row>0</xdr:row>
      <xdr:rowOff>98778</xdr:rowOff>
    </xdr:from>
    <xdr:ext cx="833437" cy="433221"/>
    <xdr:pic>
      <xdr:nvPicPr>
        <xdr:cNvPr id="2" name="Imagen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148872" y="98778"/>
          <a:ext cx="833437" cy="433221"/>
        </a:xfrm>
        <a:prstGeom prst="rect">
          <a:avLst/>
        </a:prstGeom>
      </xdr:spPr>
    </xdr:pic>
    <xdr:clientData/>
  </xdr:oneCellAnchor>
  <xdr:oneCellAnchor>
    <xdr:from>
      <xdr:col>7</xdr:col>
      <xdr:colOff>0</xdr:colOff>
      <xdr:row>0</xdr:row>
      <xdr:rowOff>97453</xdr:rowOff>
    </xdr:from>
    <xdr:ext cx="1651169" cy="470776"/>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4"/>
        <a:stretch>
          <a:fillRect/>
        </a:stretch>
      </xdr:blipFill>
      <xdr:spPr>
        <a:xfrm>
          <a:off x="9922839" y="97453"/>
          <a:ext cx="1651169" cy="47077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69850</xdr:colOff>
          <xdr:row>3</xdr:row>
          <xdr:rowOff>127000</xdr:rowOff>
        </xdr:from>
        <xdr:to>
          <xdr:col>2</xdr:col>
          <xdr:colOff>1784350</xdr:colOff>
          <xdr:row>5</xdr:row>
          <xdr:rowOff>107950</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F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5</xdr:row>
          <xdr:rowOff>190500</xdr:rowOff>
        </xdr:from>
        <xdr:to>
          <xdr:col>2</xdr:col>
          <xdr:colOff>1771650</xdr:colOff>
          <xdr:row>7</xdr:row>
          <xdr:rowOff>31750</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F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xdr:col>
      <xdr:colOff>889001</xdr:colOff>
      <xdr:row>0</xdr:row>
      <xdr:rowOff>141432</xdr:rowOff>
    </xdr:from>
    <xdr:ext cx="2024749" cy="450272"/>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5"/>
        <a:stretch>
          <a:fillRect/>
        </a:stretch>
      </xdr:blipFill>
      <xdr:spPr>
        <a:xfrm>
          <a:off x="1039092" y="141432"/>
          <a:ext cx="2024749" cy="45027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51082</xdr:colOff>
      <xdr:row>0</xdr:row>
      <xdr:rowOff>134636</xdr:rowOff>
    </xdr:from>
    <xdr:ext cx="833437" cy="433221"/>
    <xdr:pic>
      <xdr:nvPicPr>
        <xdr:cNvPr id="2" name="Imagen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131764" y="134636"/>
          <a:ext cx="833437" cy="433221"/>
        </a:xfrm>
        <a:prstGeom prst="rect">
          <a:avLst/>
        </a:prstGeom>
      </xdr:spPr>
    </xdr:pic>
    <xdr:clientData/>
  </xdr:oneCellAnchor>
  <xdr:oneCellAnchor>
    <xdr:from>
      <xdr:col>7</xdr:col>
      <xdr:colOff>0</xdr:colOff>
      <xdr:row>0</xdr:row>
      <xdr:rowOff>148051</xdr:rowOff>
    </xdr:from>
    <xdr:ext cx="1651169" cy="470776"/>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4"/>
        <a:stretch>
          <a:fillRect/>
        </a:stretch>
      </xdr:blipFill>
      <xdr:spPr>
        <a:xfrm>
          <a:off x="9751490" y="148051"/>
          <a:ext cx="1651169" cy="47077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69850</xdr:colOff>
          <xdr:row>3</xdr:row>
          <xdr:rowOff>127000</xdr:rowOff>
        </xdr:from>
        <xdr:to>
          <xdr:col>3</xdr:col>
          <xdr:colOff>101600</xdr:colOff>
          <xdr:row>6</xdr:row>
          <xdr:rowOff>25400</xdr:rowOff>
        </xdr:to>
        <xdr:sp macro="" textlink="">
          <xdr:nvSpPr>
            <xdr:cNvPr id="44033" name="Drop Down 1" hidden="1">
              <a:extLst>
                <a:ext uri="{63B3BB69-23CF-44E3-9099-C40C66FF867C}">
                  <a14:compatExt spid="_x0000_s44033"/>
                </a:ext>
                <a:ext uri="{FF2B5EF4-FFF2-40B4-BE49-F238E27FC236}">
                  <a16:creationId xmlns:a16="http://schemas.microsoft.com/office/drawing/2014/main" id="{00000000-0008-0000-1100-00000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2</xdr:col>
      <xdr:colOff>903778</xdr:colOff>
      <xdr:row>0</xdr:row>
      <xdr:rowOff>126627</xdr:rowOff>
    </xdr:from>
    <xdr:ext cx="2024749" cy="450272"/>
    <xdr:pic>
      <xdr:nvPicPr>
        <xdr:cNvPr id="5" name="Imagen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5"/>
        <a:stretch>
          <a:fillRect/>
        </a:stretch>
      </xdr:blipFill>
      <xdr:spPr>
        <a:xfrm>
          <a:off x="1038249" y="126627"/>
          <a:ext cx="2024749" cy="450272"/>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218722</xdr:colOff>
      <xdr:row>0</xdr:row>
      <xdr:rowOff>98778</xdr:rowOff>
    </xdr:from>
    <xdr:ext cx="833437" cy="433221"/>
    <xdr:pic>
      <xdr:nvPicPr>
        <xdr:cNvPr id="2" name="Imagen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148872" y="98778"/>
          <a:ext cx="833437" cy="433221"/>
        </a:xfrm>
        <a:prstGeom prst="rect">
          <a:avLst/>
        </a:prstGeom>
      </xdr:spPr>
    </xdr:pic>
    <xdr:clientData/>
  </xdr:oneCellAnchor>
  <xdr:oneCellAnchor>
    <xdr:from>
      <xdr:col>6</xdr:col>
      <xdr:colOff>1101552</xdr:colOff>
      <xdr:row>0</xdr:row>
      <xdr:rowOff>137305</xdr:rowOff>
    </xdr:from>
    <xdr:ext cx="1651169" cy="470776"/>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4"/>
        <a:stretch>
          <a:fillRect/>
        </a:stretch>
      </xdr:blipFill>
      <xdr:spPr>
        <a:xfrm>
          <a:off x="7906635" y="137305"/>
          <a:ext cx="1651169" cy="47077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69850</xdr:colOff>
          <xdr:row>3</xdr:row>
          <xdr:rowOff>127000</xdr:rowOff>
        </xdr:from>
        <xdr:to>
          <xdr:col>2</xdr:col>
          <xdr:colOff>1879600</xdr:colOff>
          <xdr:row>5</xdr:row>
          <xdr:rowOff>107950</xdr:rowOff>
        </xdr:to>
        <xdr:sp macro="" textlink="">
          <xdr:nvSpPr>
            <xdr:cNvPr id="45057" name="Drop Down 1" hidden="1">
              <a:extLst>
                <a:ext uri="{63B3BB69-23CF-44E3-9099-C40C66FF867C}">
                  <a14:compatExt spid="_x0000_s45057"/>
                </a:ext>
                <a:ext uri="{FF2B5EF4-FFF2-40B4-BE49-F238E27FC236}">
                  <a16:creationId xmlns:a16="http://schemas.microsoft.com/office/drawing/2014/main" id="{00000000-0008-0000-1300-00000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5</xdr:row>
          <xdr:rowOff>190500</xdr:rowOff>
        </xdr:from>
        <xdr:to>
          <xdr:col>2</xdr:col>
          <xdr:colOff>1866900</xdr:colOff>
          <xdr:row>7</xdr:row>
          <xdr:rowOff>38100</xdr:rowOff>
        </xdr:to>
        <xdr:sp macro="" textlink="">
          <xdr:nvSpPr>
            <xdr:cNvPr id="45058" name="Drop Down 2" hidden="1">
              <a:extLst>
                <a:ext uri="{63B3BB69-23CF-44E3-9099-C40C66FF867C}">
                  <a14:compatExt spid="_x0000_s45058"/>
                </a:ext>
                <a:ext uri="{FF2B5EF4-FFF2-40B4-BE49-F238E27FC236}">
                  <a16:creationId xmlns:a16="http://schemas.microsoft.com/office/drawing/2014/main" id="{00000000-0008-0000-1300-00000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xdr:col>
      <xdr:colOff>943110</xdr:colOff>
      <xdr:row>0</xdr:row>
      <xdr:rowOff>108616</xdr:rowOff>
    </xdr:from>
    <xdr:ext cx="2024749" cy="450272"/>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5"/>
        <a:stretch>
          <a:fillRect/>
        </a:stretch>
      </xdr:blipFill>
      <xdr:spPr>
        <a:xfrm>
          <a:off x="1099685" y="108616"/>
          <a:ext cx="2024749" cy="450272"/>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144518</xdr:colOff>
      <xdr:row>0</xdr:row>
      <xdr:rowOff>203882</xdr:rowOff>
    </xdr:from>
    <xdr:ext cx="833437" cy="433221"/>
    <xdr:pic>
      <xdr:nvPicPr>
        <xdr:cNvPr id="2" name="Imagen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210208" y="203882"/>
          <a:ext cx="833437" cy="433221"/>
        </a:xfrm>
        <a:prstGeom prst="rect">
          <a:avLst/>
        </a:prstGeom>
      </xdr:spPr>
    </xdr:pic>
    <xdr:clientData/>
  </xdr:oneCellAnchor>
  <xdr:oneCellAnchor>
    <xdr:from>
      <xdr:col>5</xdr:col>
      <xdr:colOff>151196</xdr:colOff>
      <xdr:row>0</xdr:row>
      <xdr:rowOff>144798</xdr:rowOff>
    </xdr:from>
    <xdr:ext cx="1651169" cy="470776"/>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4"/>
        <a:stretch>
          <a:fillRect/>
        </a:stretch>
      </xdr:blipFill>
      <xdr:spPr>
        <a:xfrm>
          <a:off x="6654472" y="144798"/>
          <a:ext cx="1651169" cy="470776"/>
        </a:xfrm>
        <a:prstGeom prst="rect">
          <a:avLst/>
        </a:prstGeom>
      </xdr:spPr>
    </xdr:pic>
    <xdr:clientData/>
  </xdr:oneCellAnchor>
  <xdr:oneCellAnchor>
    <xdr:from>
      <xdr:col>1</xdr:col>
      <xdr:colOff>1049574</xdr:colOff>
      <xdr:row>0</xdr:row>
      <xdr:rowOff>200974</xdr:rowOff>
    </xdr:from>
    <xdr:ext cx="2024749" cy="450272"/>
    <xdr:pic>
      <xdr:nvPicPr>
        <xdr:cNvPr id="4" name="Imagen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5"/>
        <a:stretch>
          <a:fillRect/>
        </a:stretch>
      </xdr:blipFill>
      <xdr:spPr>
        <a:xfrm>
          <a:off x="1115264" y="200974"/>
          <a:ext cx="2024749" cy="45027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66676</xdr:rowOff>
    </xdr:from>
    <xdr:to>
      <xdr:col>1</xdr:col>
      <xdr:colOff>293157</xdr:colOff>
      <xdr:row>0</xdr:row>
      <xdr:rowOff>389031</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200" y="66676"/>
          <a:ext cx="651932" cy="325530"/>
        </a:xfrm>
        <a:prstGeom prst="rect">
          <a:avLst/>
        </a:prstGeom>
      </xdr:spPr>
    </xdr:pic>
    <xdr:clientData/>
  </xdr:twoCellAnchor>
  <xdr:twoCellAnchor editAs="oneCell">
    <xdr:from>
      <xdr:col>8</xdr:col>
      <xdr:colOff>1714500</xdr:colOff>
      <xdr:row>0</xdr:row>
      <xdr:rowOff>40822</xdr:rowOff>
    </xdr:from>
    <xdr:to>
      <xdr:col>10</xdr:col>
      <xdr:colOff>12325</xdr:colOff>
      <xdr:row>0</xdr:row>
      <xdr:rowOff>543912</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4"/>
        <a:stretch>
          <a:fillRect/>
        </a:stretch>
      </xdr:blipFill>
      <xdr:spPr>
        <a:xfrm>
          <a:off x="7480300" y="40822"/>
          <a:ext cx="1876050" cy="4999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66676</xdr:rowOff>
    </xdr:from>
    <xdr:to>
      <xdr:col>1</xdr:col>
      <xdr:colOff>437250</xdr:colOff>
      <xdr:row>0</xdr:row>
      <xdr:rowOff>349539</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6"/>
          <a:ext cx="551551" cy="279688"/>
        </a:xfrm>
        <a:prstGeom prst="rect">
          <a:avLst/>
        </a:prstGeom>
      </xdr:spPr>
    </xdr:pic>
    <xdr:clientData/>
  </xdr:twoCellAnchor>
  <xdr:twoCellAnchor editAs="oneCell">
    <xdr:from>
      <xdr:col>8</xdr:col>
      <xdr:colOff>2060863</xdr:colOff>
      <xdr:row>0</xdr:row>
      <xdr:rowOff>35050</xdr:rowOff>
    </xdr:from>
    <xdr:to>
      <xdr:col>9</xdr:col>
      <xdr:colOff>759604</xdr:colOff>
      <xdr:row>0</xdr:row>
      <xdr:rowOff>427793</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stretch>
          <a:fillRect/>
        </a:stretch>
      </xdr:blipFill>
      <xdr:spPr>
        <a:xfrm>
          <a:off x="7868227" y="35050"/>
          <a:ext cx="1516409" cy="395918"/>
        </a:xfrm>
        <a:prstGeom prst="rect">
          <a:avLst/>
        </a:prstGeom>
      </xdr:spPr>
    </xdr:pic>
    <xdr:clientData/>
  </xdr:twoCellAnchor>
  <xdr:oneCellAnchor>
    <xdr:from>
      <xdr:col>1</xdr:col>
      <xdr:colOff>539999</xdr:colOff>
      <xdr:row>0</xdr:row>
      <xdr:rowOff>0</xdr:rowOff>
    </xdr:from>
    <xdr:ext cx="2024749" cy="450272"/>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a:stretch>
          <a:fillRect/>
        </a:stretch>
      </xdr:blipFill>
      <xdr:spPr>
        <a:xfrm>
          <a:off x="730499" y="0"/>
          <a:ext cx="2024749" cy="45027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218722</xdr:colOff>
      <xdr:row>0</xdr:row>
      <xdr:rowOff>98778</xdr:rowOff>
    </xdr:from>
    <xdr:ext cx="833437" cy="433221"/>
    <xdr:pic>
      <xdr:nvPicPr>
        <xdr:cNvPr id="2" name="Imagen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148872" y="98778"/>
          <a:ext cx="833437" cy="433221"/>
        </a:xfrm>
        <a:prstGeom prst="rect">
          <a:avLst/>
        </a:prstGeom>
      </xdr:spPr>
    </xdr:pic>
    <xdr:clientData/>
  </xdr:oneCellAnchor>
  <xdr:oneCellAnchor>
    <xdr:from>
      <xdr:col>6</xdr:col>
      <xdr:colOff>839258</xdr:colOff>
      <xdr:row>0</xdr:row>
      <xdr:rowOff>114034</xdr:rowOff>
    </xdr:from>
    <xdr:ext cx="1651169" cy="470776"/>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4"/>
        <a:stretch>
          <a:fillRect/>
        </a:stretch>
      </xdr:blipFill>
      <xdr:spPr>
        <a:xfrm>
          <a:off x="7072841" y="114034"/>
          <a:ext cx="1651169" cy="47077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279400</xdr:colOff>
          <xdr:row>3</xdr:row>
          <xdr:rowOff>12700</xdr:rowOff>
        </xdr:from>
        <xdr:to>
          <xdr:col>3</xdr:col>
          <xdr:colOff>584200</xdr:colOff>
          <xdr:row>5</xdr:row>
          <xdr:rowOff>6350</xdr:rowOff>
        </xdr:to>
        <xdr:sp macro="" textlink="">
          <xdr:nvSpPr>
            <xdr:cNvPr id="10241" name="Drop Down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2</xdr:col>
      <xdr:colOff>650875</xdr:colOff>
      <xdr:row>0</xdr:row>
      <xdr:rowOff>133350</xdr:rowOff>
    </xdr:from>
    <xdr:ext cx="2024749" cy="450272"/>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5"/>
        <a:stretch>
          <a:fillRect/>
        </a:stretch>
      </xdr:blipFill>
      <xdr:spPr>
        <a:xfrm>
          <a:off x="1091142" y="133350"/>
          <a:ext cx="2024749" cy="45027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218722</xdr:colOff>
      <xdr:row>0</xdr:row>
      <xdr:rowOff>98778</xdr:rowOff>
    </xdr:from>
    <xdr:ext cx="833437" cy="433221"/>
    <xdr:pic>
      <xdr:nvPicPr>
        <xdr:cNvPr id="4" name="Imagen 3">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218722" y="98778"/>
          <a:ext cx="833437" cy="433221"/>
        </a:xfrm>
        <a:prstGeom prst="rect">
          <a:avLst/>
        </a:prstGeom>
      </xdr:spPr>
    </xdr:pic>
    <xdr:clientData/>
  </xdr:oneCellAnchor>
  <xdr:oneCellAnchor>
    <xdr:from>
      <xdr:col>7</xdr:col>
      <xdr:colOff>153010</xdr:colOff>
      <xdr:row>0</xdr:row>
      <xdr:rowOff>134764</xdr:rowOff>
    </xdr:from>
    <xdr:ext cx="1651169" cy="470776"/>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a:stretch>
          <a:fillRect/>
        </a:stretch>
      </xdr:blipFill>
      <xdr:spPr>
        <a:xfrm>
          <a:off x="7253057" y="134764"/>
          <a:ext cx="1651169" cy="47077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6350</xdr:colOff>
          <xdr:row>2</xdr:row>
          <xdr:rowOff>508000</xdr:rowOff>
        </xdr:from>
        <xdr:to>
          <xdr:col>2</xdr:col>
          <xdr:colOff>1854200</xdr:colOff>
          <xdr:row>3</xdr:row>
          <xdr:rowOff>88900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xdr:row>
          <xdr:rowOff>107950</xdr:rowOff>
        </xdr:from>
        <xdr:to>
          <xdr:col>2</xdr:col>
          <xdr:colOff>1860550</xdr:colOff>
          <xdr:row>5</xdr:row>
          <xdr:rowOff>184150</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xdr:col>
      <xdr:colOff>1013011</xdr:colOff>
      <xdr:row>0</xdr:row>
      <xdr:rowOff>125506</xdr:rowOff>
    </xdr:from>
    <xdr:ext cx="2024749" cy="450272"/>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5"/>
        <a:stretch>
          <a:fillRect/>
        </a:stretch>
      </xdr:blipFill>
      <xdr:spPr>
        <a:xfrm>
          <a:off x="1165411" y="125506"/>
          <a:ext cx="2024749" cy="45027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218722</xdr:colOff>
      <xdr:row>0</xdr:row>
      <xdr:rowOff>98778</xdr:rowOff>
    </xdr:from>
    <xdr:ext cx="833437" cy="433221"/>
    <xdr:pic>
      <xdr:nvPicPr>
        <xdr:cNvPr id="2" name="Imagen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148872" y="98778"/>
          <a:ext cx="833437" cy="433221"/>
        </a:xfrm>
        <a:prstGeom prst="rect">
          <a:avLst/>
        </a:prstGeom>
      </xdr:spPr>
    </xdr:pic>
    <xdr:clientData/>
  </xdr:oneCellAnchor>
  <xdr:oneCellAnchor>
    <xdr:from>
      <xdr:col>7</xdr:col>
      <xdr:colOff>119743</xdr:colOff>
      <xdr:row>0</xdr:row>
      <xdr:rowOff>131722</xdr:rowOff>
    </xdr:from>
    <xdr:ext cx="1651169" cy="470776"/>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4"/>
        <a:stretch>
          <a:fillRect/>
        </a:stretch>
      </xdr:blipFill>
      <xdr:spPr>
        <a:xfrm>
          <a:off x="7641772" y="131722"/>
          <a:ext cx="1651169" cy="47077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69850</xdr:colOff>
          <xdr:row>3</xdr:row>
          <xdr:rowOff>127000</xdr:rowOff>
        </xdr:from>
        <xdr:to>
          <xdr:col>2</xdr:col>
          <xdr:colOff>1930400</xdr:colOff>
          <xdr:row>5</xdr:row>
          <xdr:rowOff>107950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7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5</xdr:row>
          <xdr:rowOff>184150</xdr:rowOff>
        </xdr:from>
        <xdr:to>
          <xdr:col>2</xdr:col>
          <xdr:colOff>1917700</xdr:colOff>
          <xdr:row>7</xdr:row>
          <xdr:rowOff>25400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7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xdr:col>
      <xdr:colOff>892628</xdr:colOff>
      <xdr:row>0</xdr:row>
      <xdr:rowOff>121103</xdr:rowOff>
    </xdr:from>
    <xdr:ext cx="2024749" cy="428625"/>
    <xdr:pic>
      <xdr:nvPicPr>
        <xdr:cNvPr id="6" name="Imagen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5"/>
        <a:stretch>
          <a:fillRect/>
        </a:stretch>
      </xdr:blipFill>
      <xdr:spPr>
        <a:xfrm>
          <a:off x="1045028" y="121103"/>
          <a:ext cx="2024749" cy="42862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218722</xdr:colOff>
      <xdr:row>0</xdr:row>
      <xdr:rowOff>98778</xdr:rowOff>
    </xdr:from>
    <xdr:ext cx="833437" cy="433221"/>
    <xdr:pic>
      <xdr:nvPicPr>
        <xdr:cNvPr id="2" name="Imagen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148872" y="98778"/>
          <a:ext cx="833437" cy="433221"/>
        </a:xfrm>
        <a:prstGeom prst="rect">
          <a:avLst/>
        </a:prstGeom>
      </xdr:spPr>
    </xdr:pic>
    <xdr:clientData/>
  </xdr:oneCellAnchor>
  <xdr:oneCellAnchor>
    <xdr:from>
      <xdr:col>7</xdr:col>
      <xdr:colOff>0</xdr:colOff>
      <xdr:row>0</xdr:row>
      <xdr:rowOff>87575</xdr:rowOff>
    </xdr:from>
    <xdr:ext cx="1651169" cy="470776"/>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4"/>
        <a:stretch>
          <a:fillRect/>
        </a:stretch>
      </xdr:blipFill>
      <xdr:spPr>
        <a:xfrm>
          <a:off x="9675895" y="87575"/>
          <a:ext cx="1651169" cy="47077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69850</xdr:colOff>
          <xdr:row>3</xdr:row>
          <xdr:rowOff>127000</xdr:rowOff>
        </xdr:from>
        <xdr:to>
          <xdr:col>3</xdr:col>
          <xdr:colOff>50800</xdr:colOff>
          <xdr:row>5</xdr:row>
          <xdr:rowOff>107950</xdr:rowOff>
        </xdr:to>
        <xdr:sp macro="" textlink="">
          <xdr:nvSpPr>
            <xdr:cNvPr id="29697" name="Drop Down 1" hidden="1">
              <a:extLst>
                <a:ext uri="{63B3BB69-23CF-44E3-9099-C40C66FF867C}">
                  <a14:compatExt spid="_x0000_s29697"/>
                </a:ext>
                <a:ext uri="{FF2B5EF4-FFF2-40B4-BE49-F238E27FC236}">
                  <a16:creationId xmlns:a16="http://schemas.microsoft.com/office/drawing/2014/main" id="{00000000-0008-0000-0900-0000017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2</xdr:col>
      <xdr:colOff>898525</xdr:colOff>
      <xdr:row>0</xdr:row>
      <xdr:rowOff>100542</xdr:rowOff>
    </xdr:from>
    <xdr:ext cx="2024749" cy="450272"/>
    <xdr:pic>
      <xdr:nvPicPr>
        <xdr:cNvPr id="5" name="Imagen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5"/>
        <a:stretch>
          <a:fillRect/>
        </a:stretch>
      </xdr:blipFill>
      <xdr:spPr>
        <a:xfrm>
          <a:off x="1135592" y="100542"/>
          <a:ext cx="2024749" cy="45027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218722</xdr:colOff>
      <xdr:row>0</xdr:row>
      <xdr:rowOff>98778</xdr:rowOff>
    </xdr:from>
    <xdr:ext cx="833437" cy="433221"/>
    <xdr:pic>
      <xdr:nvPicPr>
        <xdr:cNvPr id="2" name="Imagen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148872" y="98778"/>
          <a:ext cx="833437" cy="433221"/>
        </a:xfrm>
        <a:prstGeom prst="rect">
          <a:avLst/>
        </a:prstGeom>
      </xdr:spPr>
    </xdr:pic>
    <xdr:clientData/>
  </xdr:oneCellAnchor>
  <xdr:oneCellAnchor>
    <xdr:from>
      <xdr:col>7</xdr:col>
      <xdr:colOff>201706</xdr:colOff>
      <xdr:row>0</xdr:row>
      <xdr:rowOff>165020</xdr:rowOff>
    </xdr:from>
    <xdr:ext cx="1651169" cy="470776"/>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4"/>
        <a:stretch>
          <a:fillRect/>
        </a:stretch>
      </xdr:blipFill>
      <xdr:spPr>
        <a:xfrm>
          <a:off x="9300882" y="165020"/>
          <a:ext cx="1651169" cy="47077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69850</xdr:colOff>
          <xdr:row>3</xdr:row>
          <xdr:rowOff>127000</xdr:rowOff>
        </xdr:from>
        <xdr:to>
          <xdr:col>2</xdr:col>
          <xdr:colOff>1930400</xdr:colOff>
          <xdr:row>5</xdr:row>
          <xdr:rowOff>107950</xdr:rowOff>
        </xdr:to>
        <xdr:sp macro="" textlink="">
          <xdr:nvSpPr>
            <xdr:cNvPr id="30721" name="Drop Down 1" hidden="1">
              <a:extLst>
                <a:ext uri="{63B3BB69-23CF-44E3-9099-C40C66FF867C}">
                  <a14:compatExt spid="_x0000_s30721"/>
                </a:ext>
                <a:ext uri="{FF2B5EF4-FFF2-40B4-BE49-F238E27FC236}">
                  <a16:creationId xmlns:a16="http://schemas.microsoft.com/office/drawing/2014/main" id="{00000000-0008-0000-0B00-000001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63500</xdr:colOff>
          <xdr:row>5</xdr:row>
          <xdr:rowOff>184150</xdr:rowOff>
        </xdr:from>
        <xdr:to>
          <xdr:col>2</xdr:col>
          <xdr:colOff>1917700</xdr:colOff>
          <xdr:row>7</xdr:row>
          <xdr:rowOff>25400</xdr:rowOff>
        </xdr:to>
        <xdr:sp macro="" textlink="">
          <xdr:nvSpPr>
            <xdr:cNvPr id="30722" name="Drop Down 2" hidden="1">
              <a:extLst>
                <a:ext uri="{63B3BB69-23CF-44E3-9099-C40C66FF867C}">
                  <a14:compatExt spid="_x0000_s30722"/>
                </a:ext>
                <a:ext uri="{FF2B5EF4-FFF2-40B4-BE49-F238E27FC236}">
                  <a16:creationId xmlns:a16="http://schemas.microsoft.com/office/drawing/2014/main" id="{00000000-0008-0000-0B00-0000027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xdr:col>
      <xdr:colOff>843429</xdr:colOff>
      <xdr:row>0</xdr:row>
      <xdr:rowOff>87779</xdr:rowOff>
    </xdr:from>
    <xdr:ext cx="2024749" cy="450272"/>
    <xdr:pic>
      <xdr:nvPicPr>
        <xdr:cNvPr id="6" name="Imagen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5"/>
        <a:stretch>
          <a:fillRect/>
        </a:stretch>
      </xdr:blipFill>
      <xdr:spPr>
        <a:xfrm>
          <a:off x="899458" y="87779"/>
          <a:ext cx="2024749" cy="45027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218722</xdr:colOff>
      <xdr:row>0</xdr:row>
      <xdr:rowOff>98778</xdr:rowOff>
    </xdr:from>
    <xdr:ext cx="833437" cy="433221"/>
    <xdr:pic>
      <xdr:nvPicPr>
        <xdr:cNvPr id="2" name="Imagen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148872" y="98778"/>
          <a:ext cx="833437" cy="433221"/>
        </a:xfrm>
        <a:prstGeom prst="rect">
          <a:avLst/>
        </a:prstGeom>
      </xdr:spPr>
    </xdr:pic>
    <xdr:clientData/>
  </xdr:oneCellAnchor>
  <xdr:oneCellAnchor>
    <xdr:from>
      <xdr:col>7</xdr:col>
      <xdr:colOff>0</xdr:colOff>
      <xdr:row>0</xdr:row>
      <xdr:rowOff>93622</xdr:rowOff>
    </xdr:from>
    <xdr:ext cx="1651169" cy="470776"/>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4"/>
        <a:stretch>
          <a:fillRect/>
        </a:stretch>
      </xdr:blipFill>
      <xdr:spPr>
        <a:xfrm>
          <a:off x="9846739" y="93622"/>
          <a:ext cx="1651169" cy="47077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69850</xdr:colOff>
          <xdr:row>3</xdr:row>
          <xdr:rowOff>127000</xdr:rowOff>
        </xdr:from>
        <xdr:to>
          <xdr:col>3</xdr:col>
          <xdr:colOff>101600</xdr:colOff>
          <xdr:row>5</xdr:row>
          <xdr:rowOff>114300</xdr:rowOff>
        </xdr:to>
        <xdr:sp macro="" textlink="">
          <xdr:nvSpPr>
            <xdr:cNvPr id="31745" name="Drop Down 1" hidden="1">
              <a:extLst>
                <a:ext uri="{63B3BB69-23CF-44E3-9099-C40C66FF867C}">
                  <a14:compatExt spid="_x0000_s31745"/>
                </a:ext>
                <a:ext uri="{FF2B5EF4-FFF2-40B4-BE49-F238E27FC236}">
                  <a16:creationId xmlns:a16="http://schemas.microsoft.com/office/drawing/2014/main" id="{00000000-0008-0000-0D00-000001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2</xdr:col>
      <xdr:colOff>881744</xdr:colOff>
      <xdr:row>0</xdr:row>
      <xdr:rowOff>144235</xdr:rowOff>
    </xdr:from>
    <xdr:ext cx="2024749" cy="450272"/>
    <xdr:pic>
      <xdr:nvPicPr>
        <xdr:cNvPr id="5" name="Imagen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5"/>
        <a:stretch>
          <a:fillRect/>
        </a:stretch>
      </xdr:blipFill>
      <xdr:spPr>
        <a:xfrm>
          <a:off x="990601" y="144235"/>
          <a:ext cx="2024749" cy="450272"/>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Cubillo, Gema (KWMAT)" id="{79F112D4-4064-405A-B692-DFD0E3692BCE}"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8" dT="2020-11-12T13:39:13.04" personId="{79F112D4-4064-405A-B692-DFD0E3692BCE}" id="{43844126-4219-4B64-B665-947CFA6AA6E8}">
    <text>Dato expresado en % a excepción de cuando se selecciona la variable penetracion que está expresado en puntos.</text>
  </threadedComment>
</ThreadedComments>
</file>

<file path=xl/threadedComments/threadedComment2.xml><?xml version="1.0" encoding="utf-8"?>
<ThreadedComments xmlns="http://schemas.microsoft.com/office/spreadsheetml/2018/threadedcomments" xmlns:x="http://schemas.openxmlformats.org/spreadsheetml/2006/main">
  <threadedComment ref="I8" dT="2020-11-12T13:39:13.04" personId="{79F112D4-4064-405A-B692-DFD0E3692BCE}" id="{C305509A-8B6F-494E-BFA7-B4921BC21BA2}">
    <text>Dato expresado en % a excepción de cuando se selecciona la variable penetracion que está expresado en puntos.</text>
  </threadedComment>
</ThreadedComments>
</file>

<file path=xl/threadedComments/threadedComment3.xml><?xml version="1.0" encoding="utf-8"?>
<ThreadedComments xmlns="http://schemas.microsoft.com/office/spreadsheetml/2018/threadedcomments" xmlns:x="http://schemas.openxmlformats.org/spreadsheetml/2006/main">
  <threadedComment ref="I8" dT="2020-11-12T13:39:13.04" personId="{79F112D4-4064-405A-B692-DFD0E3692BCE}" id="{0DA5F5D4-69F9-4250-B06F-73AEEA1CB327}">
    <text>Dato expresado en % a excepción de cuando se selecciona la variable penetracion que está expresado en puntos.</text>
  </threadedComment>
</ThreadedComments>
</file>

<file path=xl/threadedComments/threadedComment4.xml><?xml version="1.0" encoding="utf-8"?>
<ThreadedComments xmlns="http://schemas.microsoft.com/office/spreadsheetml/2018/threadedcomments" xmlns:x="http://schemas.openxmlformats.org/spreadsheetml/2006/main">
  <threadedComment ref="I8" dT="2020-11-12T13:39:13.04" personId="{79F112D4-4064-405A-B692-DFD0E3692BCE}" id="{A02D1448-DF9D-4E2B-9E0F-6CD8C84C21F8}">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ctrlProp" Target="../ctrlProps/ctrlProp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ctrlProp" Target="../ctrlProps/ctrlProp9.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EF2BF-07A2-4D3F-8ED7-2D1FA2B7CF46}">
  <sheetPr codeName="Hoja10">
    <pageSetUpPr fitToPage="1"/>
  </sheetPr>
  <dimension ref="A1:P46"/>
  <sheetViews>
    <sheetView showGridLines="0" showRowColHeaders="0" zoomScale="70" zoomScaleNormal="70" workbookViewId="0">
      <selection activeCell="B6" sqref="B6"/>
    </sheetView>
  </sheetViews>
  <sheetFormatPr baseColWidth="10" defaultColWidth="11.453125" defaultRowHeight="14.5" x14ac:dyDescent="0.35"/>
  <cols>
    <col min="2" max="2" width="5.54296875" customWidth="1"/>
  </cols>
  <sheetData>
    <row r="1" spans="1:16" ht="57" customHeight="1" x14ac:dyDescent="0.35">
      <c r="A1" s="88" t="s">
        <v>0</v>
      </c>
      <c r="B1" s="88"/>
      <c r="C1" s="88"/>
      <c r="D1" s="88"/>
      <c r="E1" s="88"/>
      <c r="F1" s="88"/>
      <c r="G1" s="88"/>
      <c r="H1" s="88"/>
      <c r="I1" s="88"/>
      <c r="J1" s="88"/>
      <c r="K1" s="88"/>
      <c r="L1" s="88"/>
      <c r="M1" s="88"/>
      <c r="N1" s="88"/>
      <c r="O1" s="88"/>
      <c r="P1" s="88"/>
    </row>
    <row r="3" spans="1:16" ht="23.15" customHeight="1" x14ac:dyDescent="0.35"/>
    <row r="5" spans="1:16" ht="32.15" customHeight="1" x14ac:dyDescent="0.35">
      <c r="B5" s="26" t="s">
        <v>1</v>
      </c>
    </row>
    <row r="6" spans="1:16" ht="32.15" customHeight="1" x14ac:dyDescent="0.35">
      <c r="B6" s="26" t="s">
        <v>2</v>
      </c>
    </row>
    <row r="7" spans="1:16" ht="30.65" customHeight="1" x14ac:dyDescent="0.35">
      <c r="B7" s="26" t="s">
        <v>3</v>
      </c>
    </row>
    <row r="8" spans="1:16" ht="30.65" customHeight="1" x14ac:dyDescent="0.35">
      <c r="B8" s="26"/>
      <c r="C8" s="34" t="s">
        <v>4</v>
      </c>
    </row>
    <row r="9" spans="1:16" ht="30.65" customHeight="1" x14ac:dyDescent="0.35">
      <c r="B9" s="26"/>
      <c r="C9" s="34" t="s">
        <v>5</v>
      </c>
    </row>
    <row r="10" spans="1:16" ht="30.65" customHeight="1" x14ac:dyDescent="0.35">
      <c r="B10" s="26"/>
      <c r="C10" s="34" t="s">
        <v>6</v>
      </c>
    </row>
    <row r="11" spans="1:16" ht="30.65" customHeight="1" x14ac:dyDescent="0.35">
      <c r="B11" s="26"/>
      <c r="C11" s="34" t="s">
        <v>7</v>
      </c>
    </row>
    <row r="12" spans="1:16" ht="30.65" customHeight="1" x14ac:dyDescent="0.35">
      <c r="B12" s="26" t="s">
        <v>8</v>
      </c>
      <c r="C12" s="23"/>
    </row>
    <row r="13" spans="1:16" ht="30.65" customHeight="1" x14ac:dyDescent="0.35">
      <c r="B13" s="26"/>
      <c r="C13" s="34" t="s">
        <v>4</v>
      </c>
    </row>
    <row r="14" spans="1:16" ht="30.65" customHeight="1" x14ac:dyDescent="0.35">
      <c r="B14" s="26"/>
      <c r="C14" s="34" t="s">
        <v>5</v>
      </c>
    </row>
    <row r="15" spans="1:16" ht="30.65" customHeight="1" x14ac:dyDescent="0.35">
      <c r="B15" s="26" t="s">
        <v>9</v>
      </c>
      <c r="C15" s="23"/>
    </row>
    <row r="16" spans="1:16" ht="30.65" customHeight="1" x14ac:dyDescent="0.35">
      <c r="B16" s="26"/>
      <c r="C16" s="34" t="s">
        <v>4</v>
      </c>
    </row>
    <row r="17" spans="2:3" ht="30.65" customHeight="1" x14ac:dyDescent="0.35">
      <c r="B17" s="26"/>
      <c r="C17" s="34" t="s">
        <v>5</v>
      </c>
    </row>
    <row r="18" spans="2:3" ht="30.65" customHeight="1" x14ac:dyDescent="0.35">
      <c r="B18" s="26" t="s">
        <v>10</v>
      </c>
      <c r="C18" s="23"/>
    </row>
    <row r="19" spans="2:3" ht="30.65" customHeight="1" x14ac:dyDescent="0.35">
      <c r="B19" s="23"/>
      <c r="C19" s="34" t="s">
        <v>4</v>
      </c>
    </row>
    <row r="20" spans="2:3" ht="30.65" customHeight="1" x14ac:dyDescent="0.35">
      <c r="C20" s="34" t="s">
        <v>5</v>
      </c>
    </row>
    <row r="21" spans="2:3" ht="20.149999999999999" customHeight="1" x14ac:dyDescent="0.35"/>
    <row r="22" spans="2:3" ht="26" x14ac:dyDescent="0.35">
      <c r="B22" s="23"/>
    </row>
    <row r="46" ht="57" customHeight="1" x14ac:dyDescent="0.35"/>
  </sheetData>
  <mergeCells count="1">
    <mergeCell ref="A1:P1"/>
  </mergeCells>
  <hyperlinks>
    <hyperlink ref="B5" location="METODOLOGÍA!A1" display="Metodología" xr:uid="{73AB7580-709A-4D2C-B18B-4CD053BC3E28}"/>
    <hyperlink ref="C8" location="'kpi Alimentacion'!A1" display="Principales variables" xr:uid="{89D1AE85-27BE-442B-9B0A-C34DAE32E136}"/>
    <hyperlink ref="C9" location="'Perfil Alimentacion'!A1" display="Perfil sociodemografico" xr:uid="{24C2D549-4A90-4432-9D3E-E4B408A44DD0}"/>
    <hyperlink ref="C10" location="'Motivos Alimentacion'!A1" display="Motivos de consumo" xr:uid="{AA0CF74A-D658-4156-8ECF-75E37B584618}"/>
    <hyperlink ref="C13" location="'KPI ALIMENTOS'!A1" display="Principales variables" xr:uid="{C3C4DC3F-BE97-4DC0-A467-0C1EC6AE0E70}"/>
    <hyperlink ref="C14" location="'perfil alimentos'!A1" display="Perfil sociodemografico" xr:uid="{691A4A23-0B5D-49C1-A0DD-E83C51024D9A}"/>
    <hyperlink ref="C16" location="'KPI bebidas'!A1" display="Principales variables" xr:uid="{92672CB9-4D25-4A40-80E8-038CF43F0BA6}"/>
    <hyperlink ref="C17" location="'perfil bebidas'!A1" display="Perfil sociodemografico" xr:uid="{B06C9D58-555D-4C25-972A-F06C38D8C624}"/>
    <hyperlink ref="C19" location="'KPI Aperitivos'!A1" display="Principales variables" xr:uid="{0DD343FA-87BC-4CF2-B6CB-1A7BE53F36BC}"/>
    <hyperlink ref="C20" location="'Perfil Aperitivos'!A1" display="Perfil sociodemografico" xr:uid="{7A7E5A68-4805-4EE2-A2D2-49A733E2AF4F}"/>
    <hyperlink ref="C11" location="'Tasa desperdicio'!A1" display="Tasa de desperdicio" xr:uid="{88EA2887-C8A1-4102-9809-B38924DBB13F}"/>
    <hyperlink ref="B6" location="Conclusiones!A1" display="Conclusiones" xr:uid="{D41B06F9-DAF1-41E1-BD5B-67BBCFB83B9D}"/>
  </hyperlinks>
  <pageMargins left="0.23622047244094491" right="0.23622047244094491" top="0.74803149606299213" bottom="0.74803149606299213" header="0.31496062992125984" footer="0.31496062992125984"/>
  <pageSetup paperSize="9" scale="78"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5592E-B5B6-4B0F-B5A7-075C4A7D0F84}">
  <sheetPr codeName="Hoja14">
    <pageSetUpPr fitToPage="1"/>
  </sheetPr>
  <dimension ref="A1:I15"/>
  <sheetViews>
    <sheetView showGridLines="0" showRowColHeaders="0" zoomScale="90" zoomScaleNormal="90" zoomScaleSheetLayoutView="90" workbookViewId="0">
      <selection activeCell="E12" sqref="E12"/>
    </sheetView>
  </sheetViews>
  <sheetFormatPr baseColWidth="10" defaultColWidth="12" defaultRowHeight="15.5" x14ac:dyDescent="0.35"/>
  <cols>
    <col min="1" max="2" width="1.81640625" style="47" customWidth="1"/>
    <col min="3" max="3" width="41.1796875" style="47" customWidth="1"/>
    <col min="4" max="7" width="16.1796875" style="47" customWidth="1"/>
    <col min="8" max="8" width="2.81640625" style="47" customWidth="1"/>
    <col min="9" max="9" width="16.54296875" style="47" customWidth="1"/>
    <col min="10" max="10" width="8.54296875" style="47" customWidth="1"/>
    <col min="11" max="16384" width="12" style="47"/>
  </cols>
  <sheetData>
    <row r="1" spans="1:9" ht="84" customHeight="1" x14ac:dyDescent="0.35">
      <c r="B1" s="48"/>
      <c r="D1" s="99" t="s">
        <v>0</v>
      </c>
      <c r="E1" s="99"/>
      <c r="F1" s="99"/>
      <c r="G1" s="99"/>
      <c r="H1" s="81"/>
      <c r="I1" s="81"/>
    </row>
    <row r="2" spans="1:9" ht="7.4" customHeight="1" x14ac:dyDescent="0.35">
      <c r="B2" s="49"/>
    </row>
    <row r="3" spans="1:9" ht="9" customHeight="1" x14ac:dyDescent="0.35">
      <c r="A3" s="52"/>
      <c r="B3" s="52"/>
      <c r="C3" s="52"/>
      <c r="D3" s="52"/>
      <c r="E3" s="52"/>
      <c r="F3" s="52"/>
      <c r="G3" s="52"/>
    </row>
    <row r="4" spans="1:9" s="53" customFormat="1" ht="11.25" customHeight="1" x14ac:dyDescent="0.3">
      <c r="A4" s="7"/>
      <c r="B4" s="7"/>
      <c r="C4" s="8"/>
      <c r="D4" s="7">
        <v>96</v>
      </c>
      <c r="E4" s="8"/>
      <c r="F4" s="8"/>
      <c r="G4" s="8"/>
    </row>
    <row r="5" spans="1:9" s="53" customFormat="1" ht="15" customHeight="1" x14ac:dyDescent="0.3">
      <c r="A5" s="7">
        <v>2</v>
      </c>
      <c r="B5" s="7" t="str">
        <f>VLOOKUP(A5,desplegables!C2:D5,2,0)</f>
        <v>PENETRACION (%)</v>
      </c>
      <c r="C5" s="19"/>
      <c r="D5" s="54"/>
      <c r="E5" s="54"/>
      <c r="F5" s="54"/>
      <c r="G5" s="54"/>
    </row>
    <row r="6" spans="1:9" s="20" customFormat="1" ht="18" customHeight="1" x14ac:dyDescent="0.35">
      <c r="A6" s="60"/>
      <c r="B6" s="98"/>
      <c r="C6" s="98"/>
      <c r="D6" s="56">
        <v>32073135.108767997</v>
      </c>
      <c r="E6" s="56">
        <v>31796651.899999999</v>
      </c>
      <c r="F6" s="56">
        <v>28579560.528701</v>
      </c>
      <c r="G6" s="56"/>
    </row>
    <row r="7" spans="1:9" x14ac:dyDescent="0.35">
      <c r="A7" s="20"/>
      <c r="B7" s="20"/>
      <c r="C7" s="20"/>
      <c r="D7" s="51">
        <v>4</v>
      </c>
      <c r="E7" s="51">
        <f>D7+1</f>
        <v>5</v>
      </c>
      <c r="F7" s="51">
        <f t="shared" ref="F7:G7" si="0">E7+1</f>
        <v>6</v>
      </c>
      <c r="G7" s="51">
        <f t="shared" si="0"/>
        <v>7</v>
      </c>
      <c r="H7" s="52"/>
    </row>
    <row r="8" spans="1:9" ht="50.25" customHeight="1" thickBot="1" x14ac:dyDescent="0.4">
      <c r="A8" s="10"/>
      <c r="B8" s="11"/>
      <c r="C8" s="6"/>
      <c r="D8" s="69" t="str">
        <f>'APERITIVOS KPI'!D2</f>
        <v>AÑO 2022</v>
      </c>
      <c r="E8" s="69" t="str">
        <f>'APERITIVOS KPI'!E2</f>
        <v>AÑO 2023</v>
      </c>
      <c r="F8" s="69" t="str">
        <f>'APERITIVOS KPI'!F2</f>
        <v>AÑO 2024</v>
      </c>
      <c r="G8" s="69" t="str">
        <f>'APERITIVOS KPI'!G2</f>
        <v>AÑO 2025</v>
      </c>
      <c r="I8" s="75" t="str">
        <f>"Evolucion "&amp;G8&amp;" vs "&amp;F8</f>
        <v>Evolucion AÑO 2025 vs AÑO 2024</v>
      </c>
    </row>
    <row r="9" spans="1:9" ht="25.4" customHeight="1" x14ac:dyDescent="0.35">
      <c r="A9" s="52"/>
      <c r="B9" s="52"/>
      <c r="C9" s="57" t="s">
        <v>20</v>
      </c>
      <c r="D9" s="86">
        <f>VLOOKUP($B$5&amp;$C9,'APERITIVOS KPI'!$A:$M,D$7,0)</f>
        <v>7.0038600000000004</v>
      </c>
      <c r="E9" s="86">
        <f>VLOOKUP($B$5&amp;$C9,'APERITIVOS KPI'!$A:$M,E$7,0)</f>
        <v>6.5704789999999997</v>
      </c>
      <c r="F9" s="86">
        <f>VLOOKUP($B$5&amp;$C9,'APERITIVOS KPI'!$A:$M,F$7,0)</f>
        <v>6.2907999999999999</v>
      </c>
      <c r="G9" s="86">
        <f>VLOOKUP($B$5&amp;$C9,'APERITIVOS KPI'!$A:$M,G$7,0)</f>
        <v>5.0974500000000003</v>
      </c>
      <c r="H9" s="3"/>
      <c r="I9" s="84">
        <f>IFERROR(IF($A$5=2,(G9-F9),((G9/F9-1)*100)),"-")</f>
        <v>-1.1933499999999997</v>
      </c>
    </row>
    <row r="10" spans="1:9" ht="25.4" customHeight="1" x14ac:dyDescent="0.35">
      <c r="A10" s="52"/>
      <c r="B10" s="52"/>
      <c r="C10" s="58" t="s">
        <v>129</v>
      </c>
      <c r="D10" s="86">
        <f>VLOOKUP($B$5&amp;$C10,'APERITIVOS KPI'!$A:$M,D$7,0)</f>
        <v>3.4715029999999998</v>
      </c>
      <c r="E10" s="86">
        <f>VLOOKUP($B$5&amp;$C10,'APERITIVOS KPI'!$A:$M,E$7,0)</f>
        <v>3.6463290000000002</v>
      </c>
      <c r="F10" s="86">
        <f>VLOOKUP($B$5&amp;$C10,'APERITIVOS KPI'!$A:$M,F$7,0)</f>
        <v>2.9849299999999999</v>
      </c>
      <c r="G10" s="86">
        <f>VLOOKUP($B$5&amp;$C10,'APERITIVOS KPI'!$A:$M,G$7,0)</f>
        <v>2.319655</v>
      </c>
      <c r="H10" s="3"/>
      <c r="I10" s="84">
        <f>IFERROR(IF($A$5=2,(G10-F10),((G10/F10-1)*100)),"-")</f>
        <v>-0.66527499999999984</v>
      </c>
    </row>
    <row r="11" spans="1:9" ht="25.4" customHeight="1" x14ac:dyDescent="0.35">
      <c r="A11" s="52"/>
      <c r="B11" s="52"/>
      <c r="C11" s="58" t="s">
        <v>130</v>
      </c>
      <c r="D11" s="86">
        <f>VLOOKUP($B$5&amp;$C11,'APERITIVOS KPI'!$A:$M,D$7,0)</f>
        <v>1.574406</v>
      </c>
      <c r="E11" s="86">
        <f>VLOOKUP($B$5&amp;$C11,'APERITIVOS KPI'!$A:$M,E$7,0)</f>
        <v>1.899494</v>
      </c>
      <c r="F11" s="86">
        <f>VLOOKUP($B$5&amp;$C11,'APERITIVOS KPI'!$A:$M,F$7,0)</f>
        <v>1.289188</v>
      </c>
      <c r="G11" s="86">
        <f>VLOOKUP($B$5&amp;$C11,'APERITIVOS KPI'!$A:$M,G$7,0)</f>
        <v>1.517684</v>
      </c>
      <c r="H11" s="3"/>
      <c r="I11" s="84">
        <f t="shared" ref="I11:I14" si="1">IFERROR(IF($A$5=2,(G11-F11),((G11/F11-1)*100)),"-")</f>
        <v>0.22849600000000003</v>
      </c>
    </row>
    <row r="12" spans="1:9" ht="25.4" customHeight="1" x14ac:dyDescent="0.35">
      <c r="A12" s="52"/>
      <c r="B12" s="52"/>
      <c r="C12" s="58" t="s">
        <v>131</v>
      </c>
      <c r="D12" s="86">
        <f>VLOOKUP($B$5&amp;$C12,'APERITIVOS KPI'!$A:$M,D$7,0)</f>
        <v>1.5185470000000001</v>
      </c>
      <c r="E12" s="86">
        <f>VLOOKUP($B$5&amp;$C12,'APERITIVOS KPI'!$A:$M,E$7,0)</f>
        <v>1.448402</v>
      </c>
      <c r="F12" s="86">
        <f>VLOOKUP($B$5&amp;$C12,'APERITIVOS KPI'!$A:$M,F$7,0)</f>
        <v>1.551825</v>
      </c>
      <c r="G12" s="86">
        <f>VLOOKUP($B$5&amp;$C12,'APERITIVOS KPI'!$A:$M,G$7,0)</f>
        <v>1.5104919999999999</v>
      </c>
      <c r="H12" s="3"/>
      <c r="I12" s="84">
        <f t="shared" si="1"/>
        <v>-4.1333000000000064E-2</v>
      </c>
    </row>
    <row r="13" spans="1:9" ht="25.4" customHeight="1" x14ac:dyDescent="0.35">
      <c r="A13" s="52"/>
      <c r="B13" s="52"/>
      <c r="C13" s="58" t="s">
        <v>132</v>
      </c>
      <c r="D13" s="86">
        <f>VLOOKUP($B$5&amp;$C13,'APERITIVOS KPI'!$A:$M,D$7,0)</f>
        <v>1.5047109999999999</v>
      </c>
      <c r="E13" s="86">
        <f>VLOOKUP($B$5&amp;$C13,'APERITIVOS KPI'!$A:$M,E$7,0)</f>
        <v>1.12656</v>
      </c>
      <c r="F13" s="86">
        <f>VLOOKUP($B$5&amp;$C13,'APERITIVOS KPI'!$A:$M,F$7,0)</f>
        <v>0.76283310000000004</v>
      </c>
      <c r="G13" s="86">
        <f>VLOOKUP($B$5&amp;$C13,'APERITIVOS KPI'!$A:$M,G$7,0)</f>
        <v>0.37695600000000001</v>
      </c>
      <c r="H13" s="3"/>
      <c r="I13" s="84">
        <f t="shared" si="1"/>
        <v>-0.38587710000000003</v>
      </c>
    </row>
    <row r="14" spans="1:9" ht="25.4" customHeight="1" x14ac:dyDescent="0.35">
      <c r="A14" s="52"/>
      <c r="B14" s="52"/>
      <c r="C14" s="58" t="s">
        <v>133</v>
      </c>
      <c r="D14" s="86">
        <f>VLOOKUP($B$5&amp;$C14,'APERITIVOS KPI'!$A:$M,D$7,0)</f>
        <v>0.70573920000000001</v>
      </c>
      <c r="E14" s="86">
        <f>VLOOKUP($B$5&amp;$C14,'APERITIVOS KPI'!$A:$M,E$7,0)</f>
        <v>0.61808890000000005</v>
      </c>
      <c r="F14" s="86">
        <f>VLOOKUP($B$5&amp;$C14,'APERITIVOS KPI'!$A:$M,F$7,0)</f>
        <v>0.57640970000000002</v>
      </c>
      <c r="G14" s="86">
        <f>VLOOKUP($B$5&amp;$C14,'APERITIVOS KPI'!$A:$M,G$7,0)</f>
        <v>0.42133910000000002</v>
      </c>
      <c r="H14" s="3"/>
      <c r="I14" s="84">
        <f t="shared" si="1"/>
        <v>-0.1550706</v>
      </c>
    </row>
    <row r="15" spans="1:9" ht="25.4" customHeight="1" x14ac:dyDescent="0.35">
      <c r="A15" s="52"/>
      <c r="B15" s="52"/>
      <c r="C15" s="58" t="s">
        <v>134</v>
      </c>
      <c r="D15" s="86">
        <f>VLOOKUP($B$5&amp;$C15,'APERITIVOS KPI'!$A:$M,D$7,0)</f>
        <v>1.42266</v>
      </c>
      <c r="E15" s="86">
        <f>VLOOKUP($B$5&amp;$C15,'APERITIVOS KPI'!$A:$M,E$7,0)</f>
        <v>0.83316449999999997</v>
      </c>
      <c r="F15" s="86">
        <f>VLOOKUP($B$5&amp;$C15,'APERITIVOS KPI'!$A:$M,F$7,0)</f>
        <v>1.0581719999999999</v>
      </c>
      <c r="G15" s="86">
        <f>VLOOKUP($B$5&amp;$C15,'APERITIVOS KPI'!$A:$M,G$7,0)</f>
        <v>0.95807810000000004</v>
      </c>
      <c r="H15" s="3"/>
      <c r="I15" s="84">
        <f>IFERROR(IF($A$5=2,(G15-F15),((G15/F15-1)*100)),"-")</f>
        <v>-0.10009389999999985</v>
      </c>
    </row>
  </sheetData>
  <sheetProtection sheet="1" objects="1" scenarios="1"/>
  <mergeCells count="2">
    <mergeCell ref="B6:C6"/>
    <mergeCell ref="D1:G1"/>
  </mergeCells>
  <conditionalFormatting sqref="I9:I15">
    <cfRule type="containsErrors" dxfId="5" priority="1">
      <formula>ISERROR(I9)</formula>
    </cfRule>
  </conditionalFormatting>
  <pageMargins left="0.25" right="0.25" top="0.75" bottom="0.75" header="0.3" footer="0.3"/>
  <pageSetup paperSize="9" orientation="landscape" r:id="rId1"/>
  <ignoredErrors>
    <ignoredError sqref="B5 I8 E7:G8 D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9697" r:id="rId4" name="Drop Down 1">
              <controlPr defaultSize="0" autoLine="0" autoPict="0">
                <anchor moveWithCells="1">
                  <from>
                    <xdr:col>1</xdr:col>
                    <xdr:colOff>69850</xdr:colOff>
                    <xdr:row>3</xdr:row>
                    <xdr:rowOff>127000</xdr:rowOff>
                  </from>
                  <to>
                    <xdr:col>3</xdr:col>
                    <xdr:colOff>50800</xdr:colOff>
                    <xdr:row>5</xdr:row>
                    <xdr:rowOff>107950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16982-9F4D-428A-9F03-18DC143631C1}">
  <sheetPr codeName="Hoja5">
    <tabColor theme="7"/>
  </sheetPr>
  <dimension ref="A1:I30"/>
  <sheetViews>
    <sheetView zoomScale="85" zoomScaleNormal="85" workbookViewId="0">
      <selection activeCell="K3" sqref="K3:K10"/>
    </sheetView>
  </sheetViews>
  <sheetFormatPr baseColWidth="10" defaultColWidth="11.453125" defaultRowHeight="14.5" x14ac:dyDescent="0.35"/>
  <cols>
    <col min="1" max="1" width="62.453125" customWidth="1"/>
    <col min="2" max="2" width="43.81640625" bestFit="1" customWidth="1"/>
    <col min="3" max="3" width="34.453125" bestFit="1" customWidth="1"/>
    <col min="4" max="4" width="15.453125" style="1" customWidth="1"/>
  </cols>
  <sheetData>
    <row r="1" spans="1:9" x14ac:dyDescent="0.35">
      <c r="B1" t="s">
        <v>21</v>
      </c>
      <c r="C1" t="s">
        <v>22</v>
      </c>
      <c r="D1">
        <v>0</v>
      </c>
    </row>
    <row r="2" spans="1:9" x14ac:dyDescent="0.35">
      <c r="B2">
        <v>0</v>
      </c>
      <c r="C2">
        <v>0</v>
      </c>
      <c r="D2" t="s">
        <v>23</v>
      </c>
      <c r="E2" t="s">
        <v>24</v>
      </c>
      <c r="F2" t="s">
        <v>25</v>
      </c>
      <c r="G2" t="s">
        <v>26</v>
      </c>
      <c r="I2">
        <v>0</v>
      </c>
    </row>
    <row r="3" spans="1:9" x14ac:dyDescent="0.35">
      <c r="A3" t="str">
        <f>B3&amp;C3</f>
        <v>VOLUMEN (Miles kg ó litros)Total Aperitivos</v>
      </c>
      <c r="B3" t="s">
        <v>27</v>
      </c>
      <c r="C3" t="s">
        <v>20</v>
      </c>
      <c r="D3">
        <v>811.079485234</v>
      </c>
      <c r="E3">
        <v>721.81216304300006</v>
      </c>
      <c r="F3">
        <v>598.51981412300006</v>
      </c>
      <c r="G3">
        <v>697.55993865599999</v>
      </c>
      <c r="I3">
        <v>0</v>
      </c>
    </row>
    <row r="4" spans="1:9" x14ac:dyDescent="0.35">
      <c r="A4" t="str">
        <f>B3&amp;C4</f>
        <v>VOLUMEN (Miles kg ó litros)Patatas Fritas + Otros Aperitivos Salados</v>
      </c>
      <c r="B4">
        <v>0</v>
      </c>
      <c r="C4" t="s">
        <v>129</v>
      </c>
      <c r="D4">
        <v>197.44912189999999</v>
      </c>
      <c r="E4">
        <v>169.47159450000001</v>
      </c>
      <c r="F4">
        <v>154.1194514</v>
      </c>
      <c r="G4">
        <v>218.48348636</v>
      </c>
      <c r="I4">
        <v>0</v>
      </c>
    </row>
    <row r="5" spans="1:9" x14ac:dyDescent="0.35">
      <c r="A5" t="str">
        <f>B3&amp;C5</f>
        <v>VOLUMEN (Miles kg ó litros)Frutos Secos</v>
      </c>
      <c r="B5">
        <v>0</v>
      </c>
      <c r="C5" t="s">
        <v>130</v>
      </c>
      <c r="D5">
        <v>169.56525859999999</v>
      </c>
      <c r="E5">
        <v>160.94367000000003</v>
      </c>
      <c r="F5">
        <v>139.089508</v>
      </c>
      <c r="G5">
        <v>164.48989413000001</v>
      </c>
      <c r="I5">
        <v>0</v>
      </c>
    </row>
    <row r="6" spans="1:9" x14ac:dyDescent="0.35">
      <c r="A6" t="str">
        <f>B3&amp;C6</f>
        <v>VOLUMEN (Miles kg ó litros)Chocolatinas/Chocolate/Bombones</v>
      </c>
      <c r="B6">
        <v>0</v>
      </c>
      <c r="C6" t="s">
        <v>131</v>
      </c>
      <c r="D6">
        <v>236.98033220400001</v>
      </c>
      <c r="E6">
        <v>205.698964813</v>
      </c>
      <c r="F6">
        <v>67.868365644999997</v>
      </c>
      <c r="G6">
        <v>141.79713634000001</v>
      </c>
      <c r="I6">
        <v>0</v>
      </c>
    </row>
    <row r="7" spans="1:9" x14ac:dyDescent="0.35">
      <c r="A7" t="str">
        <f>B3&amp;C7</f>
        <v>VOLUMEN (Miles kg ó litros)Chicles</v>
      </c>
      <c r="B7">
        <v>0</v>
      </c>
      <c r="C7" t="s">
        <v>132</v>
      </c>
      <c r="D7">
        <v>29.770484680000003</v>
      </c>
      <c r="E7">
        <v>23.097292280000001</v>
      </c>
      <c r="F7">
        <v>10.764985527999999</v>
      </c>
      <c r="G7">
        <v>4.4716190759999996</v>
      </c>
      <c r="I7">
        <v>0</v>
      </c>
    </row>
    <row r="8" spans="1:9" x14ac:dyDescent="0.35">
      <c r="A8" t="str">
        <f>B3&amp;C8</f>
        <v>VOLUMEN (Miles kg ó litros)Caramelos</v>
      </c>
      <c r="B8">
        <v>0</v>
      </c>
      <c r="C8" t="s">
        <v>133</v>
      </c>
      <c r="D8">
        <v>68.348302849999996</v>
      </c>
      <c r="E8">
        <v>90.090952549999997</v>
      </c>
      <c r="F8">
        <v>59.360449500000001</v>
      </c>
      <c r="G8">
        <v>55.647208749999997</v>
      </c>
      <c r="I8">
        <v>0</v>
      </c>
    </row>
    <row r="9" spans="1:9" x14ac:dyDescent="0.35">
      <c r="A9" t="str">
        <f>B3&amp;C9</f>
        <v>VOLUMEN (Miles kg ó litros)Golosinas</v>
      </c>
      <c r="B9">
        <v>0</v>
      </c>
      <c r="C9" t="s">
        <v>134</v>
      </c>
      <c r="D9">
        <v>108.965985</v>
      </c>
      <c r="E9">
        <v>72.5096889</v>
      </c>
      <c r="F9">
        <v>167.31705405</v>
      </c>
      <c r="G9">
        <v>112.67059399999999</v>
      </c>
      <c r="I9">
        <v>0</v>
      </c>
    </row>
    <row r="10" spans="1:9" x14ac:dyDescent="0.35">
      <c r="A10" t="str">
        <f>B10&amp;C10</f>
        <v>PENETRACION (%)Total Aperitivos</v>
      </c>
      <c r="B10" t="s">
        <v>28</v>
      </c>
      <c r="C10" t="s">
        <v>20</v>
      </c>
      <c r="D10">
        <v>7.0038600000000004</v>
      </c>
      <c r="E10">
        <v>6.5704789999999997</v>
      </c>
      <c r="F10">
        <v>6.2907999999999999</v>
      </c>
      <c r="G10">
        <v>5.0974500000000003</v>
      </c>
      <c r="I10">
        <v>0</v>
      </c>
    </row>
    <row r="11" spans="1:9" x14ac:dyDescent="0.35">
      <c r="A11" t="str">
        <f>B10&amp;C11</f>
        <v>PENETRACION (%)Patatas Fritas + Otros Aperitivos Salados</v>
      </c>
      <c r="B11">
        <v>0</v>
      </c>
      <c r="C11" t="s">
        <v>129</v>
      </c>
      <c r="D11">
        <v>3.4715029999999998</v>
      </c>
      <c r="E11">
        <v>3.6463290000000002</v>
      </c>
      <c r="F11">
        <v>2.9849299999999999</v>
      </c>
      <c r="G11">
        <v>2.319655</v>
      </c>
      <c r="I11">
        <v>0</v>
      </c>
    </row>
    <row r="12" spans="1:9" x14ac:dyDescent="0.35">
      <c r="A12" t="str">
        <f>B10&amp;C12</f>
        <v>PENETRACION (%)Frutos Secos</v>
      </c>
      <c r="B12">
        <v>0</v>
      </c>
      <c r="C12" t="s">
        <v>130</v>
      </c>
      <c r="D12">
        <v>1.574406</v>
      </c>
      <c r="E12">
        <v>1.899494</v>
      </c>
      <c r="F12">
        <v>1.289188</v>
      </c>
      <c r="G12">
        <v>1.517684</v>
      </c>
      <c r="I12">
        <v>0</v>
      </c>
    </row>
    <row r="13" spans="1:9" x14ac:dyDescent="0.35">
      <c r="A13" t="str">
        <f>B10&amp;C13</f>
        <v>PENETRACION (%)Chocolatinas/Chocolate/Bombones</v>
      </c>
      <c r="B13">
        <v>0</v>
      </c>
      <c r="C13" t="s">
        <v>131</v>
      </c>
      <c r="D13">
        <v>1.5185470000000001</v>
      </c>
      <c r="E13">
        <v>1.448402</v>
      </c>
      <c r="F13">
        <v>1.551825</v>
      </c>
      <c r="G13">
        <v>1.5104919999999999</v>
      </c>
      <c r="I13">
        <v>0</v>
      </c>
    </row>
    <row r="14" spans="1:9" x14ac:dyDescent="0.35">
      <c r="A14" t="str">
        <f>B10&amp;C14</f>
        <v>PENETRACION (%)Chicles</v>
      </c>
      <c r="B14">
        <v>0</v>
      </c>
      <c r="C14" t="s">
        <v>132</v>
      </c>
      <c r="D14">
        <v>1.5047109999999999</v>
      </c>
      <c r="E14">
        <v>1.12656</v>
      </c>
      <c r="F14">
        <v>0.76283310000000004</v>
      </c>
      <c r="G14">
        <v>0.37695600000000001</v>
      </c>
      <c r="I14">
        <v>0</v>
      </c>
    </row>
    <row r="15" spans="1:9" x14ac:dyDescent="0.35">
      <c r="A15" t="str">
        <f>B10&amp;C15</f>
        <v>PENETRACION (%)Caramelos</v>
      </c>
      <c r="B15">
        <v>0</v>
      </c>
      <c r="C15" t="s">
        <v>133</v>
      </c>
      <c r="D15">
        <v>0.70573920000000001</v>
      </c>
      <c r="E15">
        <v>0.61808890000000005</v>
      </c>
      <c r="F15">
        <v>0.57640970000000002</v>
      </c>
      <c r="G15">
        <v>0.42133910000000002</v>
      </c>
      <c r="I15">
        <v>0</v>
      </c>
    </row>
    <row r="16" spans="1:9" x14ac:dyDescent="0.35">
      <c r="A16" t="str">
        <f>B10&amp;C16</f>
        <v>PENETRACION (%)Golosinas</v>
      </c>
      <c r="B16">
        <v>0</v>
      </c>
      <c r="C16" t="s">
        <v>134</v>
      </c>
      <c r="D16">
        <v>1.42266</v>
      </c>
      <c r="E16">
        <v>0.83316449999999997</v>
      </c>
      <c r="F16">
        <v>1.0581719999999999</v>
      </c>
      <c r="G16">
        <v>0.95807810000000004</v>
      </c>
      <c r="I16">
        <v>0</v>
      </c>
    </row>
    <row r="17" spans="1:9" x14ac:dyDescent="0.35">
      <c r="A17" t="str">
        <f>B17&amp;C17</f>
        <v>FRECUENCIA DESPERDICIO (Actos)Total Aperitivos</v>
      </c>
      <c r="B17" t="s">
        <v>29</v>
      </c>
      <c r="C17" t="s">
        <v>20</v>
      </c>
      <c r="D17">
        <v>3.0359580136982909</v>
      </c>
      <c r="E17">
        <v>2.8948942600552776</v>
      </c>
      <c r="F17">
        <v>2.2244426871381902</v>
      </c>
      <c r="G17">
        <v>3.4365858558507409</v>
      </c>
      <c r="I17">
        <v>0</v>
      </c>
    </row>
    <row r="18" spans="1:9" x14ac:dyDescent="0.35">
      <c r="A18" t="str">
        <f>B17&amp;C18</f>
        <v>FRECUENCIA DESPERDICIO (Actos)Patatas Fritas + Otros Aperitivos Salados</v>
      </c>
      <c r="B18">
        <v>0</v>
      </c>
      <c r="C18" t="s">
        <v>129</v>
      </c>
      <c r="D18">
        <v>1.723189277043027</v>
      </c>
      <c r="E18">
        <v>1.574165649668094</v>
      </c>
      <c r="F18">
        <v>1.6242287489548357</v>
      </c>
      <c r="G18">
        <v>3.1094918865018406</v>
      </c>
      <c r="I18">
        <v>0</v>
      </c>
    </row>
    <row r="19" spans="1:9" x14ac:dyDescent="0.35">
      <c r="A19" t="str">
        <f>B17&amp;C19</f>
        <v>FRECUENCIA DESPERDICIO (Actos)Frutos Secos</v>
      </c>
      <c r="B19">
        <v>0</v>
      </c>
      <c r="C19" t="s">
        <v>130</v>
      </c>
      <c r="D19">
        <v>2.3969865963240498</v>
      </c>
      <c r="E19">
        <v>2.0685523652783853</v>
      </c>
      <c r="F19">
        <v>2.0038218486682529</v>
      </c>
      <c r="G19">
        <v>2.3155843436697463</v>
      </c>
      <c r="I19">
        <v>0</v>
      </c>
    </row>
    <row r="20" spans="1:9" x14ac:dyDescent="0.35">
      <c r="A20" t="str">
        <f>B17&amp;C20</f>
        <v>FRECUENCIA DESPERDICIO (Actos)Chocolatinas/Chocolate/Bombones</v>
      </c>
      <c r="B20">
        <v>0</v>
      </c>
      <c r="C20" t="s">
        <v>131</v>
      </c>
      <c r="D20">
        <v>3.2563012373774916</v>
      </c>
      <c r="E20">
        <v>2.1822689415226466</v>
      </c>
      <c r="F20">
        <v>1.4731428125399919</v>
      </c>
      <c r="G20">
        <v>2.3318393994345197</v>
      </c>
      <c r="I20">
        <v>0</v>
      </c>
    </row>
    <row r="21" spans="1:9" x14ac:dyDescent="0.35">
      <c r="A21" t="str">
        <f>B17&amp;C21</f>
        <v>FRECUENCIA DESPERDICIO (Actos)Chicles</v>
      </c>
      <c r="B21">
        <v>0</v>
      </c>
      <c r="C21" t="s">
        <v>132</v>
      </c>
      <c r="D21">
        <v>2.1766134056176036</v>
      </c>
      <c r="E21">
        <v>1.3385328467431055</v>
      </c>
      <c r="F21">
        <v>1.2252425743232365</v>
      </c>
      <c r="G21">
        <v>1.3781414463849235</v>
      </c>
      <c r="I21">
        <v>0</v>
      </c>
    </row>
    <row r="22" spans="1:9" x14ac:dyDescent="0.35">
      <c r="A22" t="str">
        <f>B17&amp;C22</f>
        <v>FRECUENCIA DESPERDICIO (Actos)Caramelos</v>
      </c>
      <c r="B22">
        <v>0</v>
      </c>
      <c r="C22" t="s">
        <v>133</v>
      </c>
      <c r="D22">
        <v>2.9894310934323287</v>
      </c>
      <c r="E22">
        <v>6.4911949720432736</v>
      </c>
      <c r="F22">
        <v>4.1598978222474612</v>
      </c>
      <c r="G22">
        <v>5.7578169478271315</v>
      </c>
      <c r="I22">
        <v>0</v>
      </c>
    </row>
    <row r="23" spans="1:9" x14ac:dyDescent="0.35">
      <c r="A23" t="str">
        <f>B17&amp;C23</f>
        <v>FRECUENCIA DESPERDICIO (Actos)Golosinas</v>
      </c>
      <c r="B23">
        <v>0</v>
      </c>
      <c r="C23" t="s">
        <v>134</v>
      </c>
      <c r="D23">
        <v>2.2717588692771336</v>
      </c>
      <c r="E23">
        <v>1.8518978058121076</v>
      </c>
      <c r="F23">
        <v>1.4253980922028315</v>
      </c>
      <c r="G23">
        <v>2.4514290909312715</v>
      </c>
      <c r="I23">
        <v>0</v>
      </c>
    </row>
    <row r="24" spans="1:9" x14ac:dyDescent="0.35">
      <c r="A24" t="str">
        <f>B24&amp;C24</f>
        <v>DESPERDICIO PER CAPITA (kg ó litros por individuo)Total Aperitivos</v>
      </c>
      <c r="B24" t="s">
        <v>30</v>
      </c>
      <c r="C24" t="s">
        <v>20</v>
      </c>
      <c r="D24">
        <v>2.3444114685016088E-2</v>
      </c>
      <c r="E24">
        <v>2.0629714273864272E-2</v>
      </c>
      <c r="F24">
        <v>1.685984896528132E-2</v>
      </c>
      <c r="G24">
        <v>1.9411720858220186E-2</v>
      </c>
      <c r="I24">
        <v>0</v>
      </c>
    </row>
    <row r="25" spans="1:9" x14ac:dyDescent="0.35">
      <c r="A25" t="str">
        <f>B24&amp;C25</f>
        <v>DESPERDICIO PER CAPITA (kg ó litros por individuo)Patatas Fritas + Otros Aperitivos Salados</v>
      </c>
      <c r="B25">
        <v>0</v>
      </c>
      <c r="C25" t="s">
        <v>129</v>
      </c>
      <c r="D25">
        <v>5.707230394227665E-3</v>
      </c>
      <c r="E25">
        <v>4.8435718220584878E-3</v>
      </c>
      <c r="F25">
        <v>4.3414263880386201E-3</v>
      </c>
      <c r="G25">
        <v>6.0799658090447337E-3</v>
      </c>
      <c r="I25">
        <v>0</v>
      </c>
    </row>
    <row r="26" spans="1:9" x14ac:dyDescent="0.35">
      <c r="A26" t="str">
        <f>B24&amp;C26</f>
        <v>DESPERDICIO PER CAPITA (kg ó litros por individuo)Frutos Secos</v>
      </c>
      <c r="B26">
        <v>0</v>
      </c>
      <c r="C26" t="s">
        <v>130</v>
      </c>
      <c r="D26">
        <v>4.9012525469956953E-3</v>
      </c>
      <c r="E26">
        <v>4.5998421563309541E-3</v>
      </c>
      <c r="F26">
        <v>3.9180454719255266E-3</v>
      </c>
      <c r="G26">
        <v>4.5774314263207399E-3</v>
      </c>
      <c r="I26">
        <v>0</v>
      </c>
    </row>
    <row r="27" spans="1:9" x14ac:dyDescent="0.35">
      <c r="A27" t="str">
        <f>B24&amp;C27</f>
        <v>DESPERDICIO PER CAPITA (kg ó litros por individuo)Chocolatinas/Chocolate/Bombones</v>
      </c>
      <c r="B27">
        <v>0</v>
      </c>
      <c r="C27" t="s">
        <v>131</v>
      </c>
      <c r="D27">
        <v>6.8498747342996573E-3</v>
      </c>
      <c r="E27">
        <v>5.8789676332070759E-3</v>
      </c>
      <c r="F27">
        <v>1.911800130461734E-3</v>
      </c>
      <c r="G27">
        <v>3.9459354011205936E-3</v>
      </c>
      <c r="I27">
        <v>0</v>
      </c>
    </row>
    <row r="28" spans="1:9" x14ac:dyDescent="0.35">
      <c r="A28" t="str">
        <f>B24&amp;C28</f>
        <v>DESPERDICIO PER CAPITA (kg ó litros por individuo)Chicles</v>
      </c>
      <c r="B28">
        <v>0</v>
      </c>
      <c r="C28" t="s">
        <v>132</v>
      </c>
      <c r="D28">
        <v>8.6051070468379785E-4</v>
      </c>
      <c r="E28">
        <v>6.6013107469608547E-4</v>
      </c>
      <c r="F28">
        <v>3.0324143703331036E-4</v>
      </c>
      <c r="G28">
        <v>1.2443635314369103E-4</v>
      </c>
      <c r="I28">
        <v>0</v>
      </c>
    </row>
    <row r="29" spans="1:9" x14ac:dyDescent="0.35">
      <c r="A29" t="str">
        <f>B24&amp;C29</f>
        <v>DESPERDICIO PER CAPITA (kg ó litros por individuo)Caramelos</v>
      </c>
      <c r="B29">
        <v>0</v>
      </c>
      <c r="C29" t="s">
        <v>133</v>
      </c>
      <c r="D29">
        <v>1.9755961500066647E-3</v>
      </c>
      <c r="E29">
        <v>2.5748403221257515E-3</v>
      </c>
      <c r="F29">
        <v>1.6721387682254044E-3</v>
      </c>
      <c r="G29">
        <v>1.5485518520289602E-3</v>
      </c>
      <c r="I29">
        <v>0</v>
      </c>
    </row>
    <row r="30" spans="1:9" x14ac:dyDescent="0.35">
      <c r="A30" t="str">
        <f>B24&amp;C30</f>
        <v>DESPERDICIO PER CAPITA (kg ó litros por individuo)Golosinas</v>
      </c>
      <c r="B30">
        <v>0</v>
      </c>
      <c r="C30" t="s">
        <v>134</v>
      </c>
      <c r="D30">
        <v>3.1496422345312102E-3</v>
      </c>
      <c r="E30">
        <v>2.0723590331880714E-3</v>
      </c>
      <c r="F30">
        <v>4.7131960998103972E-3</v>
      </c>
      <c r="G30">
        <v>3.1354004549538246E-3</v>
      </c>
      <c r="I30">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D83A4-F29B-49DB-8B6E-E6E48818C385}">
  <sheetPr codeName="Hoja15">
    <pageSetUpPr fitToPage="1"/>
  </sheetPr>
  <dimension ref="A1:I37"/>
  <sheetViews>
    <sheetView showGridLines="0" showRowColHeaders="0" zoomScale="85" zoomScaleNormal="85" zoomScaleSheetLayoutView="90" workbookViewId="0">
      <selection activeCell="E13" sqref="E13"/>
    </sheetView>
  </sheetViews>
  <sheetFormatPr baseColWidth="10" defaultColWidth="12" defaultRowHeight="15.5" x14ac:dyDescent="0.35"/>
  <cols>
    <col min="1" max="1" width="0.81640625" style="47" customWidth="1"/>
    <col min="2" max="2" width="16.1796875" style="47" customWidth="1"/>
    <col min="3" max="3" width="29.81640625" style="47" bestFit="1" customWidth="1"/>
    <col min="4" max="7" width="20.81640625" style="47" customWidth="1"/>
    <col min="8" max="8" width="3.81640625" style="47" customWidth="1"/>
    <col min="9" max="9" width="17.1796875" style="47" customWidth="1"/>
    <col min="10" max="10" width="7.453125" style="47" customWidth="1"/>
    <col min="11" max="16384" width="12" style="47"/>
  </cols>
  <sheetData>
    <row r="1" spans="1:9" ht="72" customHeight="1" x14ac:dyDescent="0.35">
      <c r="B1" s="48"/>
      <c r="D1" s="99" t="s">
        <v>0</v>
      </c>
      <c r="E1" s="99"/>
      <c r="F1" s="99"/>
      <c r="G1" s="99"/>
      <c r="H1" s="81"/>
      <c r="I1" s="81"/>
    </row>
    <row r="2" spans="1:9" ht="7.5" customHeight="1" x14ac:dyDescent="0.35">
      <c r="B2" s="49"/>
    </row>
    <row r="3" spans="1:9" ht="25.4" customHeight="1" x14ac:dyDescent="0.35">
      <c r="A3" s="52"/>
      <c r="B3" s="52"/>
      <c r="C3" s="52"/>
      <c r="D3" s="52"/>
      <c r="E3" s="52"/>
      <c r="F3" s="52"/>
      <c r="G3" s="52"/>
    </row>
    <row r="4" spans="1:9" s="53" customFormat="1" ht="11.25" customHeight="1" x14ac:dyDescent="0.3">
      <c r="A4" s="7"/>
      <c r="B4" s="7"/>
      <c r="C4" s="8"/>
      <c r="D4" s="7">
        <v>96</v>
      </c>
      <c r="E4" s="8"/>
      <c r="F4" s="8"/>
      <c r="G4" s="8"/>
    </row>
    <row r="5" spans="1:9" s="53" customFormat="1" ht="15" customHeight="1" x14ac:dyDescent="0.3">
      <c r="A5" s="7">
        <v>1</v>
      </c>
      <c r="B5" s="7" t="str">
        <f>VLOOKUP(A5,desplegables!E2:F3,2,0)</f>
        <v>DISTRIBUCION VOLUMEN X CRITERIO (kg ó litros)</v>
      </c>
      <c r="C5" s="19"/>
      <c r="D5" s="54"/>
      <c r="E5" s="54"/>
      <c r="F5" s="54"/>
      <c r="G5" s="54"/>
    </row>
    <row r="6" spans="1:9" s="20" customFormat="1" ht="18" customHeight="1" x14ac:dyDescent="0.35">
      <c r="A6" s="60"/>
      <c r="B6" s="98"/>
      <c r="C6" s="98"/>
      <c r="D6" s="56">
        <v>32073135.108767997</v>
      </c>
      <c r="E6" s="56">
        <v>31796651.899999999</v>
      </c>
      <c r="F6" s="56">
        <v>28579560.528701</v>
      </c>
      <c r="G6" s="56"/>
    </row>
    <row r="7" spans="1:9" x14ac:dyDescent="0.35">
      <c r="A7" s="20">
        <v>4</v>
      </c>
      <c r="B7" s="20" t="str">
        <f>VLOOKUP(A7,desplegables!A9:B15,2,0)</f>
        <v>Chocolatinas/Chocolate/Bombones</v>
      </c>
      <c r="C7" s="20"/>
      <c r="D7" s="51">
        <v>5</v>
      </c>
      <c r="E7" s="51">
        <f>D7+1</f>
        <v>6</v>
      </c>
      <c r="F7" s="51">
        <f t="shared" ref="F7:G7" si="0">E7+1</f>
        <v>7</v>
      </c>
      <c r="G7" s="51">
        <f t="shared" si="0"/>
        <v>8</v>
      </c>
      <c r="H7" s="52"/>
    </row>
    <row r="8" spans="1:9" ht="50.25" customHeight="1" x14ac:dyDescent="0.35">
      <c r="A8" s="20"/>
      <c r="B8" s="21"/>
      <c r="C8" s="22"/>
      <c r="D8" s="73" t="str">
        <f>'APERITIVOS PERFIL'!E1</f>
        <v>AÑO 2022</v>
      </c>
      <c r="E8" s="73" t="str">
        <f>'APERITIVOS PERFIL'!F1</f>
        <v>AÑO 2023</v>
      </c>
      <c r="F8" s="73" t="str">
        <f>'APERITIVOS PERFIL'!G1</f>
        <v>AÑO 2024</v>
      </c>
      <c r="G8" s="73" t="str">
        <f>'APERITIVOS PERFIL'!H1</f>
        <v>AÑO 2025</v>
      </c>
      <c r="I8" s="74" t="str">
        <f>"Dif. puntos "&amp;G8&amp;" vs "&amp;F8</f>
        <v>Dif. puntos AÑO 2025 vs AÑO 2024</v>
      </c>
    </row>
    <row r="9" spans="1:9" x14ac:dyDescent="0.35">
      <c r="A9" s="20" t="str">
        <f>'ALIMENTACION PERFIL'!D2</f>
        <v>T.ESPAÑA</v>
      </c>
      <c r="B9" s="100" t="s">
        <v>31</v>
      </c>
      <c r="C9" s="61" t="s">
        <v>32</v>
      </c>
      <c r="D9" s="14">
        <f>VLOOKUP($B$5&amp;$B$7&amp;$A9,'APERITIVOS PERFIL'!$A:$N,D$7,0)</f>
        <v>100</v>
      </c>
      <c r="E9" s="14">
        <f>VLOOKUP($B$5&amp;$B$7&amp;$A9,'APERITIVOS PERFIL'!$A:$N,E$7,0)</f>
        <v>100</v>
      </c>
      <c r="F9" s="14">
        <f>VLOOKUP($B$5&amp;$B$7&amp;$A9,'APERITIVOS PERFIL'!$A:$N,F$7,0)</f>
        <v>100</v>
      </c>
      <c r="G9" s="14">
        <f>VLOOKUP($B$5&amp;$B$7&amp;$A9,'APERITIVOS PERFIL'!$A:$N,G$7,0)</f>
        <v>100</v>
      </c>
      <c r="H9" s="3"/>
      <c r="I9" s="31">
        <f>IFERROR((G9-F9),"-")</f>
        <v>0</v>
      </c>
    </row>
    <row r="10" spans="1:9" x14ac:dyDescent="0.35">
      <c r="A10" s="20" t="str">
        <f>'ALIMENTACION PERFIL'!D3</f>
        <v>BCN AM</v>
      </c>
      <c r="B10" s="101"/>
      <c r="C10" s="62" t="s">
        <v>33</v>
      </c>
      <c r="D10" s="4">
        <f>VLOOKUP($B$5&amp;$B$7&amp;$A10,'APERITIVOS PERFIL'!$A:$N,D$7,0)</f>
        <v>12.935958678465623</v>
      </c>
      <c r="E10" s="4">
        <f>VLOOKUP($B$5&amp;$B$7&amp;$A10,'APERITIVOS PERFIL'!$A:$N,E$7,0)</f>
        <v>2.7864770273446497</v>
      </c>
      <c r="F10" s="4">
        <f>VLOOKUP($B$5&amp;$B$7&amp;$A10,'APERITIVOS PERFIL'!$A:$N,F$7,0)</f>
        <v>6.1285321747046186</v>
      </c>
      <c r="G10" s="4">
        <f>VLOOKUP($B$5&amp;$B$7&amp;$A10,'APERITIVOS PERFIL'!$A:$N,G$7,0)</f>
        <v>34.302471019845981</v>
      </c>
      <c r="H10" s="3"/>
      <c r="I10" s="32">
        <f>IFERROR((G10-F10),"-")</f>
        <v>28.173938845141365</v>
      </c>
    </row>
    <row r="11" spans="1:9" x14ac:dyDescent="0.35">
      <c r="A11" s="20" t="str">
        <f>'ALIMENTACION PERFIL'!D4</f>
        <v>REST.CAT ARAGON</v>
      </c>
      <c r="B11" s="101"/>
      <c r="C11" s="62" t="s">
        <v>34</v>
      </c>
      <c r="D11" s="4">
        <f>VLOOKUP($B$5&amp;$B$7&amp;$A11,'APERITIVOS PERFIL'!$A:$N,D$7,0)</f>
        <v>28.574505749155595</v>
      </c>
      <c r="E11" s="4">
        <f>VLOOKUP($B$5&amp;$B$7&amp;$A11,'APERITIVOS PERFIL'!$A:$N,E$7,0)</f>
        <v>51.800872258578266</v>
      </c>
      <c r="F11" s="4">
        <f>VLOOKUP($B$5&amp;$B$7&amp;$A11,'APERITIVOS PERFIL'!$A:$N,F$7,0)</f>
        <v>15.899269398120483</v>
      </c>
      <c r="G11" s="4" t="str">
        <f>VLOOKUP($B$5&amp;$B$7&amp;$A11,'APERITIVOS PERFIL'!$A:$N,G$7,0)</f>
        <v/>
      </c>
      <c r="H11" s="3"/>
      <c r="I11" s="32" t="str">
        <f t="shared" ref="I11:I16" si="1">IFERROR((G11-F11),"-")</f>
        <v>-</v>
      </c>
    </row>
    <row r="12" spans="1:9" x14ac:dyDescent="0.35">
      <c r="A12" s="20" t="str">
        <f>'ALIMENTACION PERFIL'!D5</f>
        <v>LEVANTE</v>
      </c>
      <c r="B12" s="101"/>
      <c r="C12" s="62" t="s">
        <v>35</v>
      </c>
      <c r="D12" s="4">
        <f>VLOOKUP($B$5&amp;$B$7&amp;$A12,'APERITIVOS PERFIL'!$A:$N,D$7,0)</f>
        <v>3.0274370760118727</v>
      </c>
      <c r="E12" s="4">
        <f>VLOOKUP($B$5&amp;$B$7&amp;$A12,'APERITIVOS PERFIL'!$A:$N,E$7,0)</f>
        <v>4.7767165765430368</v>
      </c>
      <c r="F12" s="4">
        <f>VLOOKUP($B$5&amp;$B$7&amp;$A12,'APERITIVOS PERFIL'!$A:$N,F$7,0)</f>
        <v>30.448562446740507</v>
      </c>
      <c r="G12" s="4">
        <f>VLOOKUP($B$5&amp;$B$7&amp;$A12,'APERITIVOS PERFIL'!$A:$N,G$7,0)</f>
        <v>11.04614991126696</v>
      </c>
      <c r="H12" s="3"/>
      <c r="I12" s="32">
        <f t="shared" si="1"/>
        <v>-19.402412535473545</v>
      </c>
    </row>
    <row r="13" spans="1:9" x14ac:dyDescent="0.35">
      <c r="A13" s="20" t="str">
        <f>'ALIMENTACION PERFIL'!D6</f>
        <v>ANDALUCIA</v>
      </c>
      <c r="B13" s="101"/>
      <c r="C13" s="62" t="s">
        <v>36</v>
      </c>
      <c r="D13" s="4">
        <f>VLOOKUP($B$5&amp;$B$7&amp;$A13,'APERITIVOS PERFIL'!$A:$N,D$7,0)</f>
        <v>19.755108010271325</v>
      </c>
      <c r="E13" s="4">
        <f>VLOOKUP($B$5&amp;$B$7&amp;$A13,'APERITIVOS PERFIL'!$A:$N,E$7,0)</f>
        <v>5.3691996019719417</v>
      </c>
      <c r="F13" s="4">
        <f>VLOOKUP($B$5&amp;$B$7&amp;$A13,'APERITIVOS PERFIL'!$A:$N,F$7,0)</f>
        <v>12.81499733689366</v>
      </c>
      <c r="G13" s="4">
        <f>VLOOKUP($B$5&amp;$B$7&amp;$A13,'APERITIVOS PERFIL'!$A:$N,G$7,0)</f>
        <v>10.781108557329558</v>
      </c>
      <c r="H13" s="3"/>
      <c r="I13" s="32">
        <f t="shared" si="1"/>
        <v>-2.0338887795641014</v>
      </c>
    </row>
    <row r="14" spans="1:9" x14ac:dyDescent="0.35">
      <c r="A14" s="20" t="str">
        <f>'ALIMENTACION PERFIL'!D7</f>
        <v>MDD AM</v>
      </c>
      <c r="B14" s="101"/>
      <c r="C14" s="62" t="s">
        <v>37</v>
      </c>
      <c r="D14" s="4">
        <f>VLOOKUP($B$5&amp;$B$7&amp;$A14,'APERITIVOS PERFIL'!$A:$N,D$7,0)</f>
        <v>4.977435384741562</v>
      </c>
      <c r="E14" s="4">
        <f>VLOOKUP($B$5&amp;$B$7&amp;$A14,'APERITIVOS PERFIL'!$A:$N,E$7,0)</f>
        <v>1.9048325734463647</v>
      </c>
      <c r="F14" s="4">
        <f>VLOOKUP($B$5&amp;$B$7&amp;$A14,'APERITIVOS PERFIL'!$A:$N,F$7,0)</f>
        <v>8.175444328544506</v>
      </c>
      <c r="G14" s="4">
        <f>VLOOKUP($B$5&amp;$B$7&amp;$A14,'APERITIVOS PERFIL'!$A:$N,G$7,0)</f>
        <v>4.8230951389606886</v>
      </c>
      <c r="H14" s="3"/>
      <c r="I14" s="32">
        <f t="shared" si="1"/>
        <v>-3.3523491895838173</v>
      </c>
    </row>
    <row r="15" spans="1:9" x14ac:dyDescent="0.35">
      <c r="A15" s="20" t="str">
        <f>'ALIMENTACION PERFIL'!D8</f>
        <v>RTO CENTRO</v>
      </c>
      <c r="B15" s="101"/>
      <c r="C15" s="62" t="s">
        <v>38</v>
      </c>
      <c r="D15" s="4">
        <f>VLOOKUP($B$5&amp;$B$7&amp;$A15,'APERITIVOS PERFIL'!$A:$N,D$7,0)</f>
        <v>6.6879729269501293</v>
      </c>
      <c r="E15" s="4">
        <f>VLOOKUP($B$5&amp;$B$7&amp;$A15,'APERITIVOS PERFIL'!$A:$N,E$7,0)</f>
        <v>28.524057720144576</v>
      </c>
      <c r="F15" s="4">
        <f>VLOOKUP($B$5&amp;$B$7&amp;$A15,'APERITIVOS PERFIL'!$A:$N,F$7,0)</f>
        <v>9.5818701897370566</v>
      </c>
      <c r="G15" s="4">
        <f>VLOOKUP($B$5&amp;$B$7&amp;$A15,'APERITIVOS PERFIL'!$A:$N,G$7,0)</f>
        <v>16.679993405006446</v>
      </c>
      <c r="H15" s="3"/>
      <c r="I15" s="32">
        <f t="shared" si="1"/>
        <v>7.0981232152693892</v>
      </c>
    </row>
    <row r="16" spans="1:9" x14ac:dyDescent="0.35">
      <c r="A16" s="20" t="str">
        <f>'ALIMENTACION PERFIL'!D9</f>
        <v>NORTE-CENTRO</v>
      </c>
      <c r="B16" s="101"/>
      <c r="C16" s="62" t="s">
        <v>39</v>
      </c>
      <c r="D16" s="4">
        <f>VLOOKUP($B$5&amp;$B$7&amp;$A16,'APERITIVOS PERFIL'!$A:$N,D$7,0)</f>
        <v>20.894230489294685</v>
      </c>
      <c r="E16" s="4">
        <f>VLOOKUP($B$5&amp;$B$7&amp;$A16,'APERITIVOS PERFIL'!$A:$N,E$7,0)</f>
        <v>4.0530928571173339</v>
      </c>
      <c r="F16" s="4">
        <f>VLOOKUP($B$5&amp;$B$7&amp;$A16,'APERITIVOS PERFIL'!$A:$N,F$7,0)</f>
        <v>4.2128206165380693</v>
      </c>
      <c r="G16" s="4">
        <f>VLOOKUP($B$5&amp;$B$7&amp;$A16,'APERITIVOS PERFIL'!$A:$N,G$7,0)</f>
        <v>19.821109794917316</v>
      </c>
      <c r="H16" s="3"/>
      <c r="I16" s="32">
        <f t="shared" si="1"/>
        <v>15.608289178379247</v>
      </c>
    </row>
    <row r="17" spans="1:9" x14ac:dyDescent="0.35">
      <c r="A17" s="20" t="str">
        <f>'ALIMENTACION PERFIL'!D10</f>
        <v>NOROESTE</v>
      </c>
      <c r="B17" s="102"/>
      <c r="C17" s="63" t="s">
        <v>40</v>
      </c>
      <c r="D17" s="15">
        <f>VLOOKUP($B$5&amp;$B$7&amp;$A17,'APERITIVOS PERFIL'!$A:$N,D$7,0)</f>
        <v>3.1473469442094513</v>
      </c>
      <c r="E17" s="15">
        <f>VLOOKUP($B$5&amp;$B$7&amp;$A17,'APERITIVOS PERFIL'!$A:$N,E$7,0)</f>
        <v>0.78475640432488047</v>
      </c>
      <c r="F17" s="15">
        <f>VLOOKUP($B$5&amp;$B$7&amp;$A17,'APERITIVOS PERFIL'!$A:$N,F$7,0)</f>
        <v>12.738497262806749</v>
      </c>
      <c r="G17" s="15">
        <f>VLOOKUP($B$5&amp;$B$7&amp;$A17,'APERITIVOS PERFIL'!$A:$N,G$7,0)</f>
        <v>2.5460735267201375</v>
      </c>
      <c r="H17" s="3"/>
      <c r="I17" s="79">
        <f>IFERROR((G17-F17),"-")</f>
        <v>-10.192423736086612</v>
      </c>
    </row>
    <row r="18" spans="1:9" x14ac:dyDescent="0.35">
      <c r="A18" s="20" t="s">
        <v>41</v>
      </c>
      <c r="B18" s="100" t="s">
        <v>42</v>
      </c>
      <c r="C18" s="64" t="s">
        <v>43</v>
      </c>
      <c r="D18" s="14" t="str">
        <f>VLOOKUP($B$5&amp;$B$7&amp;$A18,'APERITIVOS PERFIL'!$A:$N,D$7,0)</f>
        <v/>
      </c>
      <c r="E18" s="14">
        <f>VLOOKUP($B$5&amp;$B$7&amp;$A18,'APERITIVOS PERFIL'!$A:$N,E$7,0)</f>
        <v>1.4797898972253978</v>
      </c>
      <c r="F18" s="14">
        <f>VLOOKUP($B$5&amp;$B$7&amp;$A18,'APERITIVOS PERFIL'!$A:$N,F$7,0)</f>
        <v>6.756203654563488</v>
      </c>
      <c r="G18" s="14">
        <f>VLOOKUP($B$5&amp;$B$7&amp;$A18,'APERITIVOS PERFIL'!$A:$N,G$7,0)</f>
        <v>3.5014850286503321</v>
      </c>
      <c r="H18" s="3"/>
      <c r="I18" s="33">
        <f>IFERROR((G18-F18),"-")</f>
        <v>-3.254718625913156</v>
      </c>
    </row>
    <row r="19" spans="1:9" x14ac:dyDescent="0.35">
      <c r="A19" s="20" t="s">
        <v>44</v>
      </c>
      <c r="B19" s="101"/>
      <c r="C19" s="62" t="s">
        <v>45</v>
      </c>
      <c r="D19" s="4">
        <f>VLOOKUP($B$5&amp;$B$7&amp;$A19,'APERITIVOS PERFIL'!$A:$N,D$7,0)</f>
        <v>12.649926566139735</v>
      </c>
      <c r="E19" s="4">
        <f>VLOOKUP($B$5&amp;$B$7&amp;$A19,'APERITIVOS PERFIL'!$A:$N,E$7,0)</f>
        <v>2.8471781106551615</v>
      </c>
      <c r="F19" s="4">
        <f>VLOOKUP($B$5&amp;$B$7&amp;$A19,'APERITIVOS PERFIL'!$A:$N,F$7,0)</f>
        <v>7.3991355947289676</v>
      </c>
      <c r="G19" s="4">
        <f>VLOOKUP($B$5&amp;$B$7&amp;$A19,'APERITIVOS PERFIL'!$A:$N,G$7,0)</f>
        <v>4.5194072076561653</v>
      </c>
      <c r="H19" s="3"/>
      <c r="I19" s="32">
        <f>IFERROR((G19-F19),"-")</f>
        <v>-2.8797283870728023</v>
      </c>
    </row>
    <row r="20" spans="1:9" x14ac:dyDescent="0.35">
      <c r="A20" s="20" t="s">
        <v>46</v>
      </c>
      <c r="B20" s="101"/>
      <c r="C20" s="62" t="s">
        <v>47</v>
      </c>
      <c r="D20" s="4" t="str">
        <f>VLOOKUP($B$5&amp;$B$7&amp;$A20,'APERITIVOS PERFIL'!$A:$N,D$7,0)</f>
        <v/>
      </c>
      <c r="E20" s="4">
        <f>VLOOKUP($B$5&amp;$B$7&amp;$A20,'APERITIVOS PERFIL'!$A:$N,E$7,0)</f>
        <v>3.1551843276898328</v>
      </c>
      <c r="F20" s="4">
        <f>VLOOKUP($B$5&amp;$B$7&amp;$A20,'APERITIVOS PERFIL'!$A:$N,F$7,0)</f>
        <v>7.6410512478313279</v>
      </c>
      <c r="G20" s="4">
        <f>VLOOKUP($B$5&amp;$B$7&amp;$A20,'APERITIVOS PERFIL'!$A:$N,G$7,0)</f>
        <v>0.23230596082713528</v>
      </c>
      <c r="H20" s="3"/>
      <c r="I20" s="32">
        <f t="shared" ref="I20:I24" si="2">IFERROR((G20-F20),"-")</f>
        <v>-7.4087452870041925</v>
      </c>
    </row>
    <row r="21" spans="1:9" x14ac:dyDescent="0.35">
      <c r="A21" s="20" t="s">
        <v>48</v>
      </c>
      <c r="B21" s="101"/>
      <c r="C21" s="62" t="s">
        <v>49</v>
      </c>
      <c r="D21" s="4">
        <f>VLOOKUP($B$5&amp;$B$7&amp;$A21,'APERITIVOS PERFIL'!$A:$N,D$7,0)</f>
        <v>28.45827231601023</v>
      </c>
      <c r="E21" s="4">
        <f>VLOOKUP($B$5&amp;$B$7&amp;$A21,'APERITIVOS PERFIL'!$A:$N,E$7,0)</f>
        <v>16.219577799203126</v>
      </c>
      <c r="F21" s="4">
        <f>VLOOKUP($B$5&amp;$B$7&amp;$A21,'APERITIVOS PERFIL'!$A:$N,F$7,0)</f>
        <v>19.572900627199125</v>
      </c>
      <c r="G21" s="4">
        <f>VLOOKUP($B$5&amp;$B$7&amp;$A21,'APERITIVOS PERFIL'!$A:$N,G$7,0)</f>
        <v>19.319625245684279</v>
      </c>
      <c r="H21" s="3"/>
      <c r="I21" s="32">
        <f t="shared" si="2"/>
        <v>-0.25327538151484674</v>
      </c>
    </row>
    <row r="22" spans="1:9" ht="18.649999999999999" customHeight="1" x14ac:dyDescent="0.35">
      <c r="A22" s="20" t="s">
        <v>50</v>
      </c>
      <c r="B22" s="101"/>
      <c r="C22" s="62" t="s">
        <v>51</v>
      </c>
      <c r="D22" s="4">
        <f>VLOOKUP($B$5&amp;$B$7&amp;$A22,'APERITIVOS PERFIL'!$A:$N,D$7,0)</f>
        <v>9.483576170217157</v>
      </c>
      <c r="E22" s="4">
        <f>VLOOKUP($B$5&amp;$B$7&amp;$A22,'APERITIVOS PERFIL'!$A:$N,E$7,0)</f>
        <v>21.862280671116878</v>
      </c>
      <c r="F22" s="4">
        <f>VLOOKUP($B$5&amp;$B$7&amp;$A22,'APERITIVOS PERFIL'!$A:$N,F$7,0)</f>
        <v>27.61893110561584</v>
      </c>
      <c r="G22" s="4">
        <f>VLOOKUP($B$5&amp;$B$7&amp;$A22,'APERITIVOS PERFIL'!$A:$N,G$7,0)</f>
        <v>18.474237326759262</v>
      </c>
      <c r="H22" s="3"/>
      <c r="I22" s="32">
        <f t="shared" si="2"/>
        <v>-9.1446937788565776</v>
      </c>
    </row>
    <row r="23" spans="1:9" x14ac:dyDescent="0.35">
      <c r="A23" s="20" t="s">
        <v>52</v>
      </c>
      <c r="B23" s="101"/>
      <c r="C23" s="62" t="s">
        <v>53</v>
      </c>
      <c r="D23" s="4">
        <f>VLOOKUP($B$5&amp;$B$7&amp;$A23,'APERITIVOS PERFIL'!$A:$N,D$7,0)</f>
        <v>12.988635265100051</v>
      </c>
      <c r="E23" s="4">
        <f>VLOOKUP($B$5&amp;$B$7&amp;$A23,'APERITIVOS PERFIL'!$A:$N,E$7,0)</f>
        <v>5.4997440168376741</v>
      </c>
      <c r="F23" s="4">
        <f>VLOOKUP($B$5&amp;$B$7&amp;$A23,'APERITIVOS PERFIL'!$A:$N,F$7,0)</f>
        <v>1.1638111401290103</v>
      </c>
      <c r="G23" s="4">
        <f>VLOOKUP($B$5&amp;$B$7&amp;$A23,'APERITIVOS PERFIL'!$A:$N,G$7,0)</f>
        <v>34.410983951751078</v>
      </c>
      <c r="H23" s="3"/>
      <c r="I23" s="32">
        <f t="shared" si="2"/>
        <v>33.247172811622065</v>
      </c>
    </row>
    <row r="24" spans="1:9" ht="18.649999999999999" customHeight="1" x14ac:dyDescent="0.35">
      <c r="A24" s="20" t="s">
        <v>54</v>
      </c>
      <c r="B24" s="101"/>
      <c r="C24" s="62" t="s">
        <v>55</v>
      </c>
      <c r="D24" s="4">
        <f>VLOOKUP($B$5&amp;$B$7&amp;$A24,'APERITIVOS PERFIL'!$A:$N,D$7,0)</f>
        <v>0.91472294128356824</v>
      </c>
      <c r="E24" s="4">
        <f>VLOOKUP($B$5&amp;$B$7&amp;$A24,'APERITIVOS PERFIL'!$A:$N,E$7,0)</f>
        <v>3.0378571927577722</v>
      </c>
      <c r="F24" s="4">
        <f>VLOOKUP($B$5&amp;$B$7&amp;$A24,'APERITIVOS PERFIL'!$A:$N,F$7,0)</f>
        <v>7.2779162265916391</v>
      </c>
      <c r="G24" s="4">
        <f>VLOOKUP($B$5&amp;$B$7&amp;$A24,'APERITIVOS PERFIL'!$A:$N,G$7,0)</f>
        <v>16.18408103459447</v>
      </c>
      <c r="H24" s="3"/>
      <c r="I24" s="32">
        <f t="shared" si="2"/>
        <v>8.9061648080028313</v>
      </c>
    </row>
    <row r="25" spans="1:9" ht="18.649999999999999" customHeight="1" x14ac:dyDescent="0.35">
      <c r="A25" s="20" t="s">
        <v>56</v>
      </c>
      <c r="B25" s="102"/>
      <c r="C25" s="63" t="s">
        <v>57</v>
      </c>
      <c r="D25" s="15">
        <f>VLOOKUP($B$5&amp;$B$7&amp;$A25,'APERITIVOS PERFIL'!$A:$N,D$7,0)</f>
        <v>35.504862035373499</v>
      </c>
      <c r="E25" s="15">
        <f>VLOOKUP($B$5&amp;$B$7&amp;$A25,'APERITIVOS PERFIL'!$A:$N,E$7,0)</f>
        <v>45.898398217915201</v>
      </c>
      <c r="F25" s="15">
        <f>VLOOKUP($B$5&amp;$B$7&amp;$A25,'APERITIVOS PERFIL'!$A:$N,F$7,0)</f>
        <v>22.570042315625592</v>
      </c>
      <c r="G25" s="15">
        <f>VLOOKUP($B$5&amp;$B$7&amp;$A25,'APERITIVOS PERFIL'!$A:$N,G$7,0)</f>
        <v>3.3578779324451338</v>
      </c>
      <c r="H25" s="3"/>
      <c r="I25" s="79">
        <f>IFERROR((G25-F25),"-")</f>
        <v>-19.212164383180458</v>
      </c>
    </row>
    <row r="26" spans="1:9" ht="18.649999999999999" customHeight="1" x14ac:dyDescent="0.35">
      <c r="A26" s="20" t="str">
        <f>'ALIMENTACION PERFIL'!D19</f>
        <v>DE 15 A 19 AÑOS</v>
      </c>
      <c r="B26" s="100" t="s">
        <v>58</v>
      </c>
      <c r="C26" s="64" t="s">
        <v>59</v>
      </c>
      <c r="D26" s="14">
        <f>VLOOKUP($B$5&amp;$B$7&amp;$A26,'APERITIVOS PERFIL'!$A:$N,D$7,0)</f>
        <v>13.932487537226393</v>
      </c>
      <c r="E26" s="14" t="str">
        <f>VLOOKUP($B$5&amp;$B$7&amp;$A26,'APERITIVOS PERFIL'!$A:$N,E$7,0)</f>
        <v/>
      </c>
      <c r="F26" s="14">
        <f>VLOOKUP($B$5&amp;$B$7&amp;$A26,'APERITIVOS PERFIL'!$A:$N,F$7,0)</f>
        <v>6.2941680699138924</v>
      </c>
      <c r="G26" s="14">
        <f>VLOOKUP($B$5&amp;$B$7&amp;$A26,'APERITIVOS PERFIL'!$A:$N,G$7,0)</f>
        <v>13.840961183405515</v>
      </c>
      <c r="H26" s="3"/>
      <c r="I26" s="33">
        <f>IFERROR((G26-F26),"-")</f>
        <v>7.5467931134916224</v>
      </c>
    </row>
    <row r="27" spans="1:9" ht="18.649999999999999" customHeight="1" x14ac:dyDescent="0.35">
      <c r="A27" s="20" t="str">
        <f>'ALIMENTACION PERFIL'!D20</f>
        <v>DE 20 A 24 AÑOS</v>
      </c>
      <c r="B27" s="101"/>
      <c r="C27" s="62" t="s">
        <v>60</v>
      </c>
      <c r="D27" s="4">
        <f>VLOOKUP($B$5&amp;$B$7&amp;$A27,'APERITIVOS PERFIL'!$A:$N,D$7,0)</f>
        <v>3.2722880493409607</v>
      </c>
      <c r="E27" s="4">
        <f>VLOOKUP($B$5&amp;$B$7&amp;$A27,'APERITIVOS PERFIL'!$A:$N,E$7,0)</f>
        <v>1.4797898972253978</v>
      </c>
      <c r="F27" s="4">
        <f>VLOOKUP($B$5&amp;$B$7&amp;$A27,'APERITIVOS PERFIL'!$A:$N,F$7,0)</f>
        <v>1.6868723581593181</v>
      </c>
      <c r="G27" s="4">
        <f>VLOOKUP($B$5&amp;$B$7&amp;$A27,'APERITIVOS PERFIL'!$A:$N,G$7,0)</f>
        <v>3.7063363094995485</v>
      </c>
      <c r="H27" s="3"/>
      <c r="I27" s="32">
        <f>IFERROR((G27-F27),"-")</f>
        <v>2.0194639513402306</v>
      </c>
    </row>
    <row r="28" spans="1:9" ht="18.649999999999999" customHeight="1" x14ac:dyDescent="0.35">
      <c r="A28" s="20" t="str">
        <f>'ALIMENTACION PERFIL'!D21</f>
        <v>DE 25 A 34 AÑOS</v>
      </c>
      <c r="B28" s="101"/>
      <c r="C28" s="62" t="s">
        <v>61</v>
      </c>
      <c r="D28" s="4">
        <f>VLOOKUP($B$5&amp;$B$7&amp;$A28,'APERITIVOS PERFIL'!$A:$N,D$7,0)</f>
        <v>27.079038611845125</v>
      </c>
      <c r="E28" s="4">
        <f>VLOOKUP($B$5&amp;$B$7&amp;$A28,'APERITIVOS PERFIL'!$A:$N,E$7,0)</f>
        <v>6.3209282612676905</v>
      </c>
      <c r="F28" s="4">
        <f>VLOOKUP($B$5&amp;$B$7&amp;$A28,'APERITIVOS PERFIL'!$A:$N,F$7,0)</f>
        <v>10.712553082579834</v>
      </c>
      <c r="G28" s="4">
        <f>VLOOKUP($B$5&amp;$B$7&amp;$A28,'APERITIVOS PERFIL'!$A:$N,G$7,0)</f>
        <v>22.503609095100288</v>
      </c>
      <c r="H28" s="3"/>
      <c r="I28" s="32">
        <f t="shared" ref="I28:I30" si="3">IFERROR((G28-F28),"-")</f>
        <v>11.791056012520453</v>
      </c>
    </row>
    <row r="29" spans="1:9" ht="18.649999999999999" customHeight="1" x14ac:dyDescent="0.35">
      <c r="A29" s="20" t="str">
        <f>'ALIMENTACION PERFIL'!D22</f>
        <v>DE 35 A 49 AÑOS</v>
      </c>
      <c r="B29" s="101"/>
      <c r="C29" s="62" t="s">
        <v>62</v>
      </c>
      <c r="D29" s="4">
        <f>VLOOKUP($B$5&amp;$B$7&amp;$A29,'APERITIVOS PERFIL'!$A:$N,D$7,0)</f>
        <v>6.9722299649646242</v>
      </c>
      <c r="E29" s="4">
        <f>VLOOKUP($B$5&amp;$B$7&amp;$A29,'APERITIVOS PERFIL'!$A:$N,E$7,0)</f>
        <v>33.216861517565512</v>
      </c>
      <c r="F29" s="4">
        <f>VLOOKUP($B$5&amp;$B$7&amp;$A29,'APERITIVOS PERFIL'!$A:$N,F$7,0)</f>
        <v>31.537097065158008</v>
      </c>
      <c r="G29" s="4">
        <f>VLOOKUP($B$5&amp;$B$7&amp;$A29,'APERITIVOS PERFIL'!$A:$N,G$7,0)</f>
        <v>3.7798296836888006</v>
      </c>
      <c r="H29" s="3"/>
      <c r="I29" s="32">
        <f t="shared" si="3"/>
        <v>-27.757267381469209</v>
      </c>
    </row>
    <row r="30" spans="1:9" ht="18.649999999999999" customHeight="1" x14ac:dyDescent="0.35">
      <c r="A30" s="20" t="str">
        <f>'ALIMENTACION PERFIL'!D23</f>
        <v>DE 50 A 59 AÑOS</v>
      </c>
      <c r="B30" s="101"/>
      <c r="C30" s="62" t="s">
        <v>63</v>
      </c>
      <c r="D30" s="4">
        <f>VLOOKUP($B$5&amp;$B$7&amp;$A30,'APERITIVOS PERFIL'!$A:$N,D$7,0)</f>
        <v>43.00880009580797</v>
      </c>
      <c r="E30" s="4">
        <f>VLOOKUP($B$5&amp;$B$7&amp;$A30,'APERITIVOS PERFIL'!$A:$N,E$7,0)</f>
        <v>50.101028944744051</v>
      </c>
      <c r="F30" s="4">
        <f>VLOOKUP($B$5&amp;$B$7&amp;$A30,'APERITIVOS PERFIL'!$A:$N,F$7,0)</f>
        <v>30.972235304665261</v>
      </c>
      <c r="G30" s="4">
        <f>VLOOKUP($B$5&amp;$B$7&amp;$A30,'APERITIVOS PERFIL'!$A:$N,G$7,0)</f>
        <v>19.618241043527128</v>
      </c>
      <c r="H30" s="3"/>
      <c r="I30" s="32">
        <f t="shared" si="3"/>
        <v>-11.353994261138133</v>
      </c>
    </row>
    <row r="31" spans="1:9" ht="18.649999999999999" customHeight="1" x14ac:dyDescent="0.35">
      <c r="A31" s="20" t="str">
        <f>'ALIMENTACION PERFIL'!D24</f>
        <v>DE 60 A 75 AÑOS</v>
      </c>
      <c r="B31" s="102"/>
      <c r="C31" s="63" t="s">
        <v>64</v>
      </c>
      <c r="D31" s="15">
        <f>VLOOKUP($B$5&amp;$B$7&amp;$A31,'APERITIVOS PERFIL'!$A:$N,D$7,0)</f>
        <v>5.7351460872712012</v>
      </c>
      <c r="E31" s="15">
        <f>VLOOKUP($B$5&amp;$B$7&amp;$A31,'APERITIVOS PERFIL'!$A:$N,E$7,0)</f>
        <v>8.8813972615799077</v>
      </c>
      <c r="F31" s="15">
        <f>VLOOKUP($B$5&amp;$B$7&amp;$A31,'APERITIVOS PERFIL'!$A:$N,F$7,0)</f>
        <v>18.797070857326375</v>
      </c>
      <c r="G31" s="15">
        <f>VLOOKUP($B$5&amp;$B$7&amp;$A31,'APERITIVOS PERFIL'!$A:$N,G$7,0)</f>
        <v>36.551025449291515</v>
      </c>
      <c r="H31" s="3"/>
      <c r="I31" s="79">
        <f>IFERROR((G31-F31),"-")</f>
        <v>17.75395459196514</v>
      </c>
    </row>
    <row r="32" spans="1:9" ht="18.649999999999999" customHeight="1" x14ac:dyDescent="0.35">
      <c r="A32" s="20" t="str">
        <f>'ALIMENTACION PERFIL'!D25</f>
        <v>NIVEL ALTO</v>
      </c>
      <c r="B32" s="100" t="s">
        <v>65</v>
      </c>
      <c r="C32" s="64" t="s">
        <v>66</v>
      </c>
      <c r="D32" s="14">
        <f>VLOOKUP($B$5&amp;$B$7&amp;$A32,'APERITIVOS PERFIL'!$A:$N,D$7,0)</f>
        <v>4.7357659978040019</v>
      </c>
      <c r="E32" s="14">
        <f>VLOOKUP($B$5&amp;$B$7&amp;$A32,'APERITIVOS PERFIL'!$A:$N,E$7,0)</f>
        <v>7.1239408576128564</v>
      </c>
      <c r="F32" s="14">
        <f>VLOOKUP($B$5&amp;$B$7&amp;$A32,'APERITIVOS PERFIL'!$A:$N,F$7,0)</f>
        <v>13.055822290385139</v>
      </c>
      <c r="G32" s="14">
        <f>VLOOKUP($B$5&amp;$B$7&amp;$A32,'APERITIVOS PERFIL'!$A:$N,G$7,0)</f>
        <v>6.2376265687002794</v>
      </c>
      <c r="H32" s="3"/>
      <c r="I32" s="33">
        <f>IFERROR((G32-F32),"-")</f>
        <v>-6.8181957216848597</v>
      </c>
    </row>
    <row r="33" spans="1:9" ht="18.649999999999999" customHeight="1" x14ac:dyDescent="0.35">
      <c r="A33" s="20" t="str">
        <f>'ALIMENTACION PERFIL'!D26</f>
        <v>NIVEL MEDIO ALTO</v>
      </c>
      <c r="B33" s="101"/>
      <c r="C33" s="62" t="s">
        <v>67</v>
      </c>
      <c r="D33" s="4">
        <f>VLOOKUP($B$5&amp;$B$7&amp;$A33,'APERITIVOS PERFIL'!$A:$N,D$7,0)</f>
        <v>5.2382491975384564</v>
      </c>
      <c r="E33" s="4">
        <f>VLOOKUP($B$5&amp;$B$7&amp;$A33,'APERITIVOS PERFIL'!$A:$N,E$7,0)</f>
        <v>7.4314439423148277</v>
      </c>
      <c r="F33" s="4">
        <f>VLOOKUP($B$5&amp;$B$7&amp;$A33,'APERITIVOS PERFIL'!$A:$N,F$7,0)</f>
        <v>10.278454768586171</v>
      </c>
      <c r="G33" s="4">
        <f>VLOOKUP($B$5&amp;$B$7&amp;$A33,'APERITIVOS PERFIL'!$A:$N,G$7,0)</f>
        <v>4.7259491079790026</v>
      </c>
      <c r="H33" s="3"/>
      <c r="I33" s="32">
        <f>IFERROR((G33-F33),"-")</f>
        <v>-5.5525056606071681</v>
      </c>
    </row>
    <row r="34" spans="1:9" ht="18.649999999999999" customHeight="1" x14ac:dyDescent="0.35">
      <c r="A34" s="20" t="str">
        <f>'ALIMENTACION PERFIL'!D27</f>
        <v>NIVEL MEDIO</v>
      </c>
      <c r="B34" s="101"/>
      <c r="C34" s="62" t="s">
        <v>68</v>
      </c>
      <c r="D34" s="4">
        <f>VLOOKUP($B$5&amp;$B$7&amp;$A34,'APERITIVOS PERFIL'!$A:$N,D$7,0)</f>
        <v>14.071792409883846</v>
      </c>
      <c r="E34" s="4">
        <f>VLOOKUP($B$5&amp;$B$7&amp;$A34,'APERITIVOS PERFIL'!$A:$N,E$7,0)</f>
        <v>25.069258331892684</v>
      </c>
      <c r="F34" s="4">
        <f>VLOOKUP($B$5&amp;$B$7&amp;$A34,'APERITIVOS PERFIL'!$A:$N,F$7,0)</f>
        <v>35.053547834701213</v>
      </c>
      <c r="G34" s="4">
        <f>VLOOKUP($B$5&amp;$B$7&amp;$A34,'APERITIVOS PERFIL'!$A:$N,G$7,0)</f>
        <v>11.669027151807429</v>
      </c>
      <c r="H34" s="3"/>
      <c r="I34" s="32">
        <f t="shared" ref="I34" si="4">IFERROR((G34-F34),"-")</f>
        <v>-23.384520682893786</v>
      </c>
    </row>
    <row r="35" spans="1:9" ht="18.649999999999999" customHeight="1" x14ac:dyDescent="0.35">
      <c r="A35" s="20" t="str">
        <f>'ALIMENTACION PERFIL'!D28</f>
        <v>NIVEL MEDIO BAJO</v>
      </c>
      <c r="B35" s="101"/>
      <c r="C35" s="62" t="s">
        <v>69</v>
      </c>
      <c r="D35" s="4">
        <f>VLOOKUP($B$5&amp;$B$7&amp;$A35,'APERITIVOS PERFIL'!$A:$N,D$7,0)</f>
        <v>2.4885963616268643</v>
      </c>
      <c r="E35" s="4">
        <f>VLOOKUP($B$5&amp;$B$7&amp;$A35,'APERITIVOS PERFIL'!$A:$N,E$7,0)</f>
        <v>1.5739069970250974</v>
      </c>
      <c r="F35" s="4">
        <f>VLOOKUP($B$5&amp;$B$7&amp;$A35,'APERITIVOS PERFIL'!$A:$N,F$7,0)</f>
        <v>21.568512532876095</v>
      </c>
      <c r="G35" s="4">
        <f>VLOOKUP($B$5&amp;$B$7&amp;$A35,'APERITIVOS PERFIL'!$A:$N,G$7,0)</f>
        <v>42.931201800883983</v>
      </c>
      <c r="H35" s="3"/>
      <c r="I35" s="32">
        <f>IFERROR((G35-F35),"-")</f>
        <v>21.362689268007887</v>
      </c>
    </row>
    <row r="36" spans="1:9" ht="18.649999999999999" customHeight="1" x14ac:dyDescent="0.35">
      <c r="A36" s="20" t="str">
        <f>'ALIMENTACION PERFIL'!D29</f>
        <v>NIVEL BAJO</v>
      </c>
      <c r="B36" s="102"/>
      <c r="C36" s="63" t="s">
        <v>70</v>
      </c>
      <c r="D36" s="4">
        <f>VLOOKUP($B$5&amp;$B$7&amp;$A36,'APERITIVOS PERFIL'!$A:$N,D$7,0)</f>
        <v>73.465596166069233</v>
      </c>
      <c r="E36" s="4">
        <f>VLOOKUP($B$5&amp;$B$7&amp;$A36,'APERITIVOS PERFIL'!$A:$N,E$7,0)</f>
        <v>58.801455753537077</v>
      </c>
      <c r="F36" s="4">
        <f>VLOOKUP($B$5&amp;$B$7&amp;$A36,'APERITIVOS PERFIL'!$A:$N,F$7,0)</f>
        <v>20.043657543125441</v>
      </c>
      <c r="G36" s="4">
        <f>VLOOKUP($B$5&amp;$B$7&amp;$A36,'APERITIVOS PERFIL'!$A:$N,G$7,0)</f>
        <v>34.436201435631894</v>
      </c>
      <c r="H36" s="3"/>
      <c r="I36" s="79">
        <f>IFERROR((G36-F36),"-")</f>
        <v>14.392543892506453</v>
      </c>
    </row>
    <row r="37" spans="1:9" x14ac:dyDescent="0.35">
      <c r="A37" s="20"/>
    </row>
  </sheetData>
  <sheetProtection sheet="1" objects="1" scenarios="1"/>
  <mergeCells count="6">
    <mergeCell ref="D1:G1"/>
    <mergeCell ref="B32:B36"/>
    <mergeCell ref="B6:C6"/>
    <mergeCell ref="B9:B17"/>
    <mergeCell ref="B18:B25"/>
    <mergeCell ref="B26:B31"/>
  </mergeCells>
  <conditionalFormatting sqref="I9:I36">
    <cfRule type="containsErrors" dxfId="4" priority="1">
      <formula>ISERROR(I9)</formula>
    </cfRule>
  </conditionalFormatting>
  <pageMargins left="0.25" right="0.25" top="0.75" bottom="0.75" header="0.3" footer="0.3"/>
  <pageSetup paperSize="9" scale="65" orientation="landscape" r:id="rId1"/>
  <ignoredErrors>
    <ignoredError sqref="B5 B7 E7:G8 D8 I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Drop Down 1">
              <controlPr defaultSize="0" autoLine="0" autoPict="0">
                <anchor moveWithCells="1">
                  <from>
                    <xdr:col>1</xdr:col>
                    <xdr:colOff>69850</xdr:colOff>
                    <xdr:row>3</xdr:row>
                    <xdr:rowOff>127000</xdr:rowOff>
                  </from>
                  <to>
                    <xdr:col>2</xdr:col>
                    <xdr:colOff>1930400</xdr:colOff>
                    <xdr:row>5</xdr:row>
                    <xdr:rowOff>107950</xdr:rowOff>
                  </to>
                </anchor>
              </controlPr>
            </control>
          </mc:Choice>
        </mc:AlternateContent>
        <mc:AlternateContent xmlns:mc="http://schemas.openxmlformats.org/markup-compatibility/2006">
          <mc:Choice Requires="x14">
            <control shapeId="30722" r:id="rId5" name="Drop Down 2">
              <controlPr defaultSize="0" autoLine="0" autoPict="0">
                <anchor moveWithCells="1">
                  <from>
                    <xdr:col>1</xdr:col>
                    <xdr:colOff>63500</xdr:colOff>
                    <xdr:row>5</xdr:row>
                    <xdr:rowOff>184150</xdr:rowOff>
                  </from>
                  <to>
                    <xdr:col>2</xdr:col>
                    <xdr:colOff>1917700</xdr:colOff>
                    <xdr:row>7</xdr:row>
                    <xdr:rowOff>25400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E3544-B902-4280-8A4E-B4C1321F1549}">
  <sheetPr codeName="Hoja6">
    <tabColor theme="7"/>
  </sheetPr>
  <dimension ref="A1:J393"/>
  <sheetViews>
    <sheetView workbookViewId="0">
      <selection activeCell="I18" sqref="I18"/>
    </sheetView>
  </sheetViews>
  <sheetFormatPr baseColWidth="10" defaultColWidth="11.453125" defaultRowHeight="14.5" x14ac:dyDescent="0.35"/>
  <cols>
    <col min="1" max="1" width="63.1796875" bestFit="1" customWidth="1"/>
    <col min="2" max="4" width="31.1796875" customWidth="1"/>
    <col min="5" max="5" width="11.26953125" style="1" customWidth="1"/>
  </cols>
  <sheetData>
    <row r="1" spans="1:10" x14ac:dyDescent="0.35">
      <c r="B1">
        <v>0</v>
      </c>
      <c r="C1">
        <v>0</v>
      </c>
      <c r="D1">
        <v>0</v>
      </c>
      <c r="E1" t="s">
        <v>23</v>
      </c>
      <c r="F1" t="s">
        <v>24</v>
      </c>
      <c r="G1" t="s">
        <v>25</v>
      </c>
      <c r="H1" t="s">
        <v>26</v>
      </c>
      <c r="J1">
        <v>0</v>
      </c>
    </row>
    <row r="2" spans="1:10" x14ac:dyDescent="0.35">
      <c r="A2" t="str">
        <f>B2&amp;C2&amp;D2</f>
        <v>DISTRIBUCION VOLUMEN X CRITERIO (kg ó litros)Total AperitivosT.ESPAÑA</v>
      </c>
      <c r="B2" t="s">
        <v>71</v>
      </c>
      <c r="C2" t="s">
        <v>20</v>
      </c>
      <c r="D2" t="s">
        <v>22</v>
      </c>
      <c r="E2">
        <v>100</v>
      </c>
      <c r="F2">
        <v>100</v>
      </c>
      <c r="G2">
        <v>100</v>
      </c>
      <c r="H2">
        <v>100</v>
      </c>
      <c r="J2">
        <v>0</v>
      </c>
    </row>
    <row r="3" spans="1:10" x14ac:dyDescent="0.35">
      <c r="A3" t="str">
        <f>B2&amp;C2&amp;D3</f>
        <v>DISTRIBUCION VOLUMEN X CRITERIO (kg ó litros)Total AperitivosBCN AM</v>
      </c>
      <c r="B3">
        <v>0</v>
      </c>
      <c r="C3">
        <v>0</v>
      </c>
      <c r="D3" t="s">
        <v>72</v>
      </c>
      <c r="E3">
        <v>7.4827661437510447</v>
      </c>
      <c r="F3">
        <v>7.9488928495074385</v>
      </c>
      <c r="G3">
        <v>27.941805147261434</v>
      </c>
      <c r="H3">
        <v>34.090374557371319</v>
      </c>
      <c r="J3">
        <v>0</v>
      </c>
    </row>
    <row r="4" spans="1:10" x14ac:dyDescent="0.35">
      <c r="A4" t="str">
        <f>B2&amp;C2&amp;D4</f>
        <v>DISTRIBUCION VOLUMEN X CRITERIO (kg ó litros)Total AperitivosREST.CAT ARAGON</v>
      </c>
      <c r="B4">
        <v>0</v>
      </c>
      <c r="C4">
        <v>0</v>
      </c>
      <c r="D4" t="s">
        <v>73</v>
      </c>
      <c r="E4">
        <v>20.445891073444745</v>
      </c>
      <c r="F4">
        <v>27.147414977589758</v>
      </c>
      <c r="G4">
        <v>12.274083182633428</v>
      </c>
      <c r="H4">
        <v>8.1401644365362813</v>
      </c>
      <c r="J4">
        <v>0</v>
      </c>
    </row>
    <row r="5" spans="1:10" x14ac:dyDescent="0.35">
      <c r="A5" t="str">
        <f>B2&amp;C2&amp;D5</f>
        <v>DISTRIBUCION VOLUMEN X CRITERIO (kg ó litros)Total AperitivosLEVANTE</v>
      </c>
      <c r="B5">
        <v>0</v>
      </c>
      <c r="C5">
        <v>0</v>
      </c>
      <c r="D5" t="s">
        <v>74</v>
      </c>
      <c r="E5">
        <v>9.8117516536669029</v>
      </c>
      <c r="F5">
        <v>9.9192152184244549</v>
      </c>
      <c r="G5">
        <v>10.391367183245601</v>
      </c>
      <c r="H5">
        <v>9.1989740365013226</v>
      </c>
      <c r="J5">
        <v>0</v>
      </c>
    </row>
    <row r="6" spans="1:10" x14ac:dyDescent="0.35">
      <c r="A6" t="str">
        <f>B2&amp;C2&amp;D6</f>
        <v>DISTRIBUCION VOLUMEN X CRITERIO (kg ó litros)Total AperitivosANDALUCIA</v>
      </c>
      <c r="B6">
        <v>0</v>
      </c>
      <c r="C6">
        <v>0</v>
      </c>
      <c r="D6" t="s">
        <v>75</v>
      </c>
      <c r="E6">
        <v>17.803273628643232</v>
      </c>
      <c r="F6">
        <v>20.576525986186809</v>
      </c>
      <c r="G6">
        <v>19.62847760506337</v>
      </c>
      <c r="H6">
        <v>23.72766918838543</v>
      </c>
      <c r="J6">
        <v>0</v>
      </c>
    </row>
    <row r="7" spans="1:10" x14ac:dyDescent="0.35">
      <c r="A7" t="str">
        <f>B2&amp;C2&amp;D7</f>
        <v>DISTRIBUCION VOLUMEN X CRITERIO (kg ó litros)Total AperitivosMDD AM</v>
      </c>
      <c r="B7">
        <v>0</v>
      </c>
      <c r="C7">
        <v>0</v>
      </c>
      <c r="D7" t="s">
        <v>76</v>
      </c>
      <c r="E7">
        <v>7.1102387188799421</v>
      </c>
      <c r="F7">
        <v>7.7430594317472705</v>
      </c>
      <c r="G7">
        <v>9.1180065466946854</v>
      </c>
      <c r="H7">
        <v>5.2859088648414385</v>
      </c>
      <c r="J7">
        <v>0</v>
      </c>
    </row>
    <row r="8" spans="1:10" x14ac:dyDescent="0.35">
      <c r="A8" t="str">
        <f>B2&amp;C2&amp;D8</f>
        <v>DISTRIBUCION VOLUMEN X CRITERIO (kg ó litros)Total AperitivosRTO CENTRO</v>
      </c>
      <c r="B8">
        <v>0</v>
      </c>
      <c r="C8">
        <v>0</v>
      </c>
      <c r="D8" t="s">
        <v>77</v>
      </c>
      <c r="E8">
        <v>10.122925692826806</v>
      </c>
      <c r="F8">
        <v>17.277506200123515</v>
      </c>
      <c r="G8">
        <v>8.7481771222096469</v>
      </c>
      <c r="H8">
        <v>7.0494609330267393</v>
      </c>
      <c r="J8">
        <v>0</v>
      </c>
    </row>
    <row r="9" spans="1:10" x14ac:dyDescent="0.35">
      <c r="A9" t="str">
        <f>B2&amp;C2&amp;D9</f>
        <v>DISTRIBUCION VOLUMEN X CRITERIO (kg ó litros)Total AperitivosNORTE-CENTRO</v>
      </c>
      <c r="B9">
        <v>0</v>
      </c>
      <c r="C9">
        <v>0</v>
      </c>
      <c r="D9" t="s">
        <v>78</v>
      </c>
      <c r="E9">
        <v>19.577594076268422</v>
      </c>
      <c r="F9">
        <v>5.4823489248466135</v>
      </c>
      <c r="G9">
        <v>7.3230428576910338</v>
      </c>
      <c r="H9">
        <v>8.7749439493235872</v>
      </c>
      <c r="J9">
        <v>0</v>
      </c>
    </row>
    <row r="10" spans="1:10" x14ac:dyDescent="0.35">
      <c r="A10" t="str">
        <f>B2&amp;C2&amp;D10</f>
        <v>DISTRIBUCION VOLUMEN X CRITERIO (kg ó litros)Total AperitivosNOROESTE</v>
      </c>
      <c r="B10">
        <v>0</v>
      </c>
      <c r="C10">
        <v>0</v>
      </c>
      <c r="D10" t="s">
        <v>79</v>
      </c>
      <c r="E10">
        <v>7.645556361360736</v>
      </c>
      <c r="F10">
        <v>3.9050419792276108</v>
      </c>
      <c r="G10">
        <v>4.5750418906553856</v>
      </c>
      <c r="H10">
        <v>3.7325038619856601</v>
      </c>
      <c r="J10">
        <v>0</v>
      </c>
    </row>
    <row r="11" spans="1:10" x14ac:dyDescent="0.35">
      <c r="A11" t="str">
        <f>B2&amp;C2&amp;D11</f>
        <v>DISTRIBUCION VOLUMEN X CRITERIO (kg ó litros)Total Aperitivos&lt;2MIL</v>
      </c>
      <c r="B11">
        <v>0</v>
      </c>
      <c r="C11">
        <v>0</v>
      </c>
      <c r="D11" t="s">
        <v>41</v>
      </c>
      <c r="E11">
        <v>1.073450537031907</v>
      </c>
      <c r="F11">
        <v>2.4451577354410112</v>
      </c>
      <c r="G11">
        <v>1.9965840358201075</v>
      </c>
      <c r="H11">
        <v>0.82630291543197143</v>
      </c>
      <c r="J11">
        <v>0</v>
      </c>
    </row>
    <row r="12" spans="1:10" x14ac:dyDescent="0.35">
      <c r="A12" t="str">
        <f>B2&amp;C2&amp;D12</f>
        <v>DISTRIBUCION VOLUMEN X CRITERIO (kg ó litros)Total Aperitivos2-5MIL</v>
      </c>
      <c r="B12">
        <v>0</v>
      </c>
      <c r="C12">
        <v>0</v>
      </c>
      <c r="D12" t="s">
        <v>44</v>
      </c>
      <c r="E12">
        <v>7.913253943475465</v>
      </c>
      <c r="F12">
        <v>4.309381549330717</v>
      </c>
      <c r="G12">
        <v>2.6929643429795713</v>
      </c>
      <c r="H12">
        <v>1.9613961857329658</v>
      </c>
      <c r="J12">
        <v>0</v>
      </c>
    </row>
    <row r="13" spans="1:10" x14ac:dyDescent="0.35">
      <c r="A13" t="str">
        <f>B2&amp;C2&amp;D13</f>
        <v>DISTRIBUCION VOLUMEN X CRITERIO (kg ó litros)Total Aperitivos5-10MIL</v>
      </c>
      <c r="B13">
        <v>0</v>
      </c>
      <c r="C13">
        <v>0</v>
      </c>
      <c r="D13" t="s">
        <v>46</v>
      </c>
      <c r="E13">
        <v>3.2785062320160021</v>
      </c>
      <c r="F13">
        <v>6.0624421165916473</v>
      </c>
      <c r="G13">
        <v>4.2891640641197419</v>
      </c>
      <c r="H13">
        <v>7.822644667659147</v>
      </c>
      <c r="J13">
        <v>0</v>
      </c>
    </row>
    <row r="14" spans="1:10" x14ac:dyDescent="0.35">
      <c r="A14" t="str">
        <f>B2&amp;C2&amp;D14</f>
        <v>DISTRIBUCION VOLUMEN X CRITERIO (kg ó litros)Total Aperitivos10-30MIL</v>
      </c>
      <c r="B14">
        <v>0</v>
      </c>
      <c r="C14">
        <v>0</v>
      </c>
      <c r="D14" t="s">
        <v>48</v>
      </c>
      <c r="E14">
        <v>29.108481265049647</v>
      </c>
      <c r="F14">
        <v>13.436564300347245</v>
      </c>
      <c r="G14">
        <v>11.909996230191751</v>
      </c>
      <c r="H14">
        <v>12.321778676912654</v>
      </c>
      <c r="J14">
        <v>0</v>
      </c>
    </row>
    <row r="15" spans="1:10" x14ac:dyDescent="0.35">
      <c r="A15" t="str">
        <f>B2&amp;C2&amp;D15</f>
        <v>DISTRIBUCION VOLUMEN X CRITERIO (kg ó litros)Total Aperitivos30-100MIL</v>
      </c>
      <c r="B15">
        <v>0</v>
      </c>
      <c r="C15">
        <v>0</v>
      </c>
      <c r="D15" t="s">
        <v>50</v>
      </c>
      <c r="E15">
        <v>17.362159188920003</v>
      </c>
      <c r="F15">
        <v>18.808093908485791</v>
      </c>
      <c r="G15">
        <v>13.025494063923945</v>
      </c>
      <c r="H15">
        <v>13.606908970270979</v>
      </c>
      <c r="J15">
        <v>0</v>
      </c>
    </row>
    <row r="16" spans="1:10" x14ac:dyDescent="0.35">
      <c r="A16" t="str">
        <f>B2&amp;C2&amp;D16</f>
        <v>DISTRIBUCION VOLUMEN X CRITERIO (kg ó litros)Total Aperitivos100-200MIL</v>
      </c>
      <c r="B16">
        <v>0</v>
      </c>
      <c r="C16">
        <v>0</v>
      </c>
      <c r="D16" t="s">
        <v>52</v>
      </c>
      <c r="E16">
        <v>8.2389725158343499</v>
      </c>
      <c r="F16">
        <v>7.1899163344949528</v>
      </c>
      <c r="G16">
        <v>4.7777158057666922</v>
      </c>
      <c r="H16">
        <v>25.724220641990065</v>
      </c>
      <c r="J16">
        <v>0</v>
      </c>
    </row>
    <row r="17" spans="1:10" x14ac:dyDescent="0.35">
      <c r="A17" t="str">
        <f>B2&amp;C2&amp;D17</f>
        <v>DISTRIBUCION VOLUMEN X CRITERIO (kg ó litros)Total Aperitivos200-500MIL</v>
      </c>
      <c r="B17">
        <v>0</v>
      </c>
      <c r="C17">
        <v>0</v>
      </c>
      <c r="D17" t="s">
        <v>54</v>
      </c>
      <c r="E17">
        <v>8.4510864259160066</v>
      </c>
      <c r="F17">
        <v>19.589868202259201</v>
      </c>
      <c r="G17">
        <v>42.282270500904886</v>
      </c>
      <c r="H17">
        <v>30.30431483598241</v>
      </c>
      <c r="J17">
        <v>0</v>
      </c>
    </row>
    <row r="18" spans="1:10" x14ac:dyDescent="0.35">
      <c r="A18" t="str">
        <f>B2&amp;C2&amp;D18</f>
        <v>DISTRIBUCION VOLUMEN X CRITERIO (kg ó litros)Total Aperitivos&gt;500MIL</v>
      </c>
      <c r="B18">
        <v>0</v>
      </c>
      <c r="C18">
        <v>0</v>
      </c>
      <c r="D18" t="s">
        <v>56</v>
      </c>
      <c r="E18">
        <v>24.574086650397355</v>
      </c>
      <c r="F18">
        <v>28.158579970048493</v>
      </c>
      <c r="G18">
        <v>19.025807693076345</v>
      </c>
      <c r="H18">
        <v>7.4324322379940408</v>
      </c>
      <c r="J18">
        <v>0</v>
      </c>
    </row>
    <row r="19" spans="1:10" x14ac:dyDescent="0.35">
      <c r="A19" t="str">
        <f>B2&amp;C2&amp;D19</f>
        <v>DISTRIBUCION VOLUMEN X CRITERIO (kg ó litros)Total AperitivosDE 15 A 19 AÑOS</v>
      </c>
      <c r="B19">
        <v>0</v>
      </c>
      <c r="C19">
        <v>0</v>
      </c>
      <c r="D19" t="s">
        <v>80</v>
      </c>
      <c r="E19">
        <v>6.6398157308174097</v>
      </c>
      <c r="F19">
        <v>4.0269132314785372</v>
      </c>
      <c r="G19">
        <v>24.591245774488719</v>
      </c>
      <c r="H19">
        <v>18.860179228251102</v>
      </c>
      <c r="J19">
        <v>0</v>
      </c>
    </row>
    <row r="20" spans="1:10" x14ac:dyDescent="0.35">
      <c r="A20" t="str">
        <f>B2&amp;C2&amp;D20</f>
        <v>DISTRIBUCION VOLUMEN X CRITERIO (kg ó litros)Total AperitivosDE 20 A 24 AÑOS</v>
      </c>
      <c r="B20">
        <v>0</v>
      </c>
      <c r="C20">
        <v>0</v>
      </c>
      <c r="D20" t="s">
        <v>81</v>
      </c>
      <c r="E20">
        <v>5.0970571371402507</v>
      </c>
      <c r="F20">
        <v>2.7413199739640897</v>
      </c>
      <c r="G20">
        <v>6.1535915438266633</v>
      </c>
      <c r="H20">
        <v>1.7296209374130784</v>
      </c>
      <c r="J20">
        <v>0</v>
      </c>
    </row>
    <row r="21" spans="1:10" x14ac:dyDescent="0.35">
      <c r="A21" t="str">
        <f>B2&amp;C2&amp;D21</f>
        <v>DISTRIBUCION VOLUMEN X CRITERIO (kg ó litros)Total AperitivosDE 25 A 34 AÑOS</v>
      </c>
      <c r="B21">
        <v>0</v>
      </c>
      <c r="C21">
        <v>0</v>
      </c>
      <c r="D21" t="s">
        <v>82</v>
      </c>
      <c r="E21">
        <v>23.412276373284829</v>
      </c>
      <c r="F21">
        <v>8.2431908696522509</v>
      </c>
      <c r="G21">
        <v>8.9173644408423272</v>
      </c>
      <c r="H21">
        <v>9.0375634847185822</v>
      </c>
      <c r="J21">
        <v>0</v>
      </c>
    </row>
    <row r="22" spans="1:10" x14ac:dyDescent="0.35">
      <c r="A22" t="str">
        <f>B2&amp;C2&amp;D22</f>
        <v>DISTRIBUCION VOLUMEN X CRITERIO (kg ó litros)Total AperitivosDE 35 A 49 AÑOS</v>
      </c>
      <c r="B22">
        <v>0</v>
      </c>
      <c r="C22">
        <v>0</v>
      </c>
      <c r="D22" t="s">
        <v>83</v>
      </c>
      <c r="E22">
        <v>22.292336558214878</v>
      </c>
      <c r="F22">
        <v>36.47660610137364</v>
      </c>
      <c r="G22">
        <v>16.547721022423207</v>
      </c>
      <c r="H22">
        <v>10.326167123184238</v>
      </c>
      <c r="J22">
        <v>0</v>
      </c>
    </row>
    <row r="23" spans="1:10" x14ac:dyDescent="0.35">
      <c r="A23" t="str">
        <f>B2&amp;C2&amp;D23</f>
        <v>DISTRIBUCION VOLUMEN X CRITERIO (kg ó litros)Total AperitivosDE 50 A 59 AÑOS</v>
      </c>
      <c r="B23">
        <v>0</v>
      </c>
      <c r="C23">
        <v>0</v>
      </c>
      <c r="D23" t="s">
        <v>84</v>
      </c>
      <c r="E23">
        <v>34.463976252999942</v>
      </c>
      <c r="F23">
        <v>34.770983091351489</v>
      </c>
      <c r="G23">
        <v>25.407642713687768</v>
      </c>
      <c r="H23">
        <v>30.343592791297318</v>
      </c>
      <c r="J23">
        <v>0</v>
      </c>
    </row>
    <row r="24" spans="1:10" x14ac:dyDescent="0.35">
      <c r="A24" t="str">
        <f>B2&amp;C2&amp;D24</f>
        <v>DISTRIBUCION VOLUMEN X CRITERIO (kg ó litros)Total AperitivosDE 60 A 75 AÑOS</v>
      </c>
      <c r="B24">
        <v>0</v>
      </c>
      <c r="C24">
        <v>0</v>
      </c>
      <c r="D24" t="s">
        <v>85</v>
      </c>
      <c r="E24">
        <v>8.0945300584268622</v>
      </c>
      <c r="F24">
        <v>13.740991944477853</v>
      </c>
      <c r="G24">
        <v>18.382434678660378</v>
      </c>
      <c r="H24">
        <v>29.702877346885298</v>
      </c>
      <c r="J24">
        <v>0</v>
      </c>
    </row>
    <row r="25" spans="1:10" x14ac:dyDescent="0.35">
      <c r="A25" t="str">
        <f>B2&amp;C2&amp;D25</f>
        <v>DISTRIBUCION VOLUMEN X CRITERIO (kg ó litros)Total AperitivosNIVEL ALTO</v>
      </c>
      <c r="B25">
        <v>0</v>
      </c>
      <c r="C25">
        <v>0</v>
      </c>
      <c r="D25" t="s">
        <v>86</v>
      </c>
      <c r="E25">
        <v>12.5877364121156</v>
      </c>
      <c r="F25">
        <v>15.106230113706786</v>
      </c>
      <c r="G25">
        <v>31.032688071013432</v>
      </c>
      <c r="H25">
        <v>10.451288507259363</v>
      </c>
      <c r="J25">
        <v>0</v>
      </c>
    </row>
    <row r="26" spans="1:10" x14ac:dyDescent="0.35">
      <c r="A26" t="str">
        <f>B2&amp;C2&amp;D26</f>
        <v>DISTRIBUCION VOLUMEN X CRITERIO (kg ó litros)Total AperitivosNIVEL MEDIO ALTO</v>
      </c>
      <c r="B26">
        <v>0</v>
      </c>
      <c r="C26">
        <v>0</v>
      </c>
      <c r="D26" t="s">
        <v>87</v>
      </c>
      <c r="E26">
        <v>7.3671001089074499</v>
      </c>
      <c r="F26">
        <v>10.184083052175009</v>
      </c>
      <c r="G26">
        <v>7.860269433842312</v>
      </c>
      <c r="H26">
        <v>6.1995748986563486</v>
      </c>
      <c r="J26">
        <v>0</v>
      </c>
    </row>
    <row r="27" spans="1:10" x14ac:dyDescent="0.35">
      <c r="A27" t="str">
        <f>B2&amp;C2&amp;D27</f>
        <v>DISTRIBUCION VOLUMEN X CRITERIO (kg ó litros)Total AperitivosNIVEL MEDIO</v>
      </c>
      <c r="B27">
        <v>0</v>
      </c>
      <c r="C27">
        <v>0</v>
      </c>
      <c r="D27" t="s">
        <v>88</v>
      </c>
      <c r="E27">
        <v>12.231384718524668</v>
      </c>
      <c r="F27">
        <v>21.811093264387292</v>
      </c>
      <c r="G27">
        <v>21.092618208635621</v>
      </c>
      <c r="H27">
        <v>15.934509675277484</v>
      </c>
      <c r="J27">
        <v>0</v>
      </c>
    </row>
    <row r="28" spans="1:10" x14ac:dyDescent="0.35">
      <c r="A28" t="str">
        <f>B2&amp;C2&amp;D28</f>
        <v>DISTRIBUCION VOLUMEN X CRITERIO (kg ó litros)Total AperitivosNIVEL MEDIO BAJO</v>
      </c>
      <c r="B28">
        <v>0</v>
      </c>
      <c r="C28">
        <v>0</v>
      </c>
      <c r="D28" t="s">
        <v>89</v>
      </c>
      <c r="E28">
        <v>8.1631002547054123</v>
      </c>
      <c r="F28">
        <v>4.7433853408148154</v>
      </c>
      <c r="G28">
        <v>12.566611798008589</v>
      </c>
      <c r="H28">
        <v>36.992508111515015</v>
      </c>
      <c r="J28">
        <v>0</v>
      </c>
    </row>
    <row r="29" spans="1:10" x14ac:dyDescent="0.35">
      <c r="A29" t="str">
        <f>B2&amp;C2&amp;D29</f>
        <v>DISTRIBUCION VOLUMEN X CRITERIO (kg ó litros)Total AperitivosNIVEL BAJO</v>
      </c>
      <c r="B29">
        <v>0</v>
      </c>
      <c r="C29">
        <v>0</v>
      </c>
      <c r="D29" t="s">
        <v>90</v>
      </c>
      <c r="E29">
        <v>59.650677210805966</v>
      </c>
      <c r="F29">
        <v>48.155212774419986</v>
      </c>
      <c r="G29">
        <v>27.447815791815906</v>
      </c>
      <c r="H29">
        <v>30.422118315577762</v>
      </c>
      <c r="J29">
        <v>0</v>
      </c>
    </row>
    <row r="30" spans="1:10" x14ac:dyDescent="0.35">
      <c r="A30" t="str">
        <f>$B$2&amp;$C$30&amp;D30</f>
        <v>DISTRIBUCION VOLUMEN X CRITERIO (kg ó litros)Patatas Fritas + Otros Aperitivos SaladosT.ESPAÑA</v>
      </c>
      <c r="B30">
        <v>0</v>
      </c>
      <c r="C30" t="s">
        <v>129</v>
      </c>
      <c r="D30" t="s">
        <v>22</v>
      </c>
      <c r="E30">
        <v>100</v>
      </c>
      <c r="F30">
        <v>100</v>
      </c>
      <c r="G30">
        <v>100</v>
      </c>
      <c r="H30">
        <v>100</v>
      </c>
      <c r="J30">
        <v>0</v>
      </c>
    </row>
    <row r="31" spans="1:10" x14ac:dyDescent="0.35">
      <c r="A31" t="str">
        <f t="shared" ref="A31:A57" si="0">$B$2&amp;$C$30&amp;D31</f>
        <v>DISTRIBUCION VOLUMEN X CRITERIO (kg ó litros)Patatas Fritas + Otros Aperitivos SaladosBCN AM</v>
      </c>
      <c r="B31">
        <v>0</v>
      </c>
      <c r="C31">
        <v>0</v>
      </c>
      <c r="D31" t="s">
        <v>72</v>
      </c>
      <c r="E31">
        <v>5.6214740856743202</v>
      </c>
      <c r="F31">
        <v>6.1499374221088132</v>
      </c>
      <c r="G31">
        <v>16.677574093674718</v>
      </c>
      <c r="H31">
        <v>47.890647409202202</v>
      </c>
      <c r="J31">
        <v>0</v>
      </c>
    </row>
    <row r="32" spans="1:10" x14ac:dyDescent="0.35">
      <c r="A32" t="str">
        <f t="shared" si="0"/>
        <v>DISTRIBUCION VOLUMEN X CRITERIO (kg ó litros)Patatas Fritas + Otros Aperitivos SaladosREST.CAT ARAGON</v>
      </c>
      <c r="B32">
        <v>0</v>
      </c>
      <c r="C32">
        <v>0</v>
      </c>
      <c r="D32" t="s">
        <v>73</v>
      </c>
      <c r="E32">
        <v>20.09350446242729</v>
      </c>
      <c r="F32">
        <v>14.096612810237055</v>
      </c>
      <c r="G32">
        <v>6.292786739052719</v>
      </c>
      <c r="H32">
        <v>11.317196192694441</v>
      </c>
      <c r="J32">
        <v>0</v>
      </c>
    </row>
    <row r="33" spans="1:10" x14ac:dyDescent="0.35">
      <c r="A33" t="str">
        <f t="shared" si="0"/>
        <v>DISTRIBUCION VOLUMEN X CRITERIO (kg ó litros)Patatas Fritas + Otros Aperitivos SaladosLEVANTE</v>
      </c>
      <c r="B33">
        <v>0</v>
      </c>
      <c r="C33">
        <v>0</v>
      </c>
      <c r="D33" t="s">
        <v>74</v>
      </c>
      <c r="E33">
        <v>13.193333289774433</v>
      </c>
      <c r="F33">
        <v>19.616621032027876</v>
      </c>
      <c r="G33">
        <v>17.10112512118636</v>
      </c>
      <c r="H33">
        <v>13.140944141056318</v>
      </c>
      <c r="J33">
        <v>0</v>
      </c>
    </row>
    <row r="34" spans="1:10" x14ac:dyDescent="0.35">
      <c r="A34" t="str">
        <f t="shared" si="0"/>
        <v>DISTRIBUCION VOLUMEN X CRITERIO (kg ó litros)Patatas Fritas + Otros Aperitivos SaladosANDALUCIA</v>
      </c>
      <c r="B34">
        <v>0</v>
      </c>
      <c r="C34">
        <v>0</v>
      </c>
      <c r="D34" t="s">
        <v>75</v>
      </c>
      <c r="E34">
        <v>18.794365861396116</v>
      </c>
      <c r="F34">
        <v>20.469436510789425</v>
      </c>
      <c r="G34">
        <v>16.714543729552879</v>
      </c>
      <c r="H34">
        <v>6.245634092233276</v>
      </c>
      <c r="J34">
        <v>0</v>
      </c>
    </row>
    <row r="35" spans="1:10" x14ac:dyDescent="0.35">
      <c r="A35" t="str">
        <f t="shared" si="0"/>
        <v>DISTRIBUCION VOLUMEN X CRITERIO (kg ó litros)Patatas Fritas + Otros Aperitivos SaladosMDD AM</v>
      </c>
      <c r="B35">
        <v>0</v>
      </c>
      <c r="C35">
        <v>0</v>
      </c>
      <c r="D35" t="s">
        <v>76</v>
      </c>
      <c r="E35">
        <v>11.471644052928047</v>
      </c>
      <c r="F35">
        <v>9.2704888310943456</v>
      </c>
      <c r="G35">
        <v>9.0756325129249724</v>
      </c>
      <c r="H35">
        <v>6.2417411481294893</v>
      </c>
      <c r="J35">
        <v>0</v>
      </c>
    </row>
    <row r="36" spans="1:10" x14ac:dyDescent="0.35">
      <c r="A36" t="str">
        <f t="shared" si="0"/>
        <v>DISTRIBUCION VOLUMEN X CRITERIO (kg ó litros)Patatas Fritas + Otros Aperitivos SaladosRTO CENTRO</v>
      </c>
      <c r="B36">
        <v>0</v>
      </c>
      <c r="C36">
        <v>0</v>
      </c>
      <c r="D36" t="s">
        <v>77</v>
      </c>
      <c r="E36">
        <v>9.4318631051860855</v>
      </c>
      <c r="F36">
        <v>14.166119018842416</v>
      </c>
      <c r="G36">
        <v>7.5103059963266912</v>
      </c>
      <c r="H36">
        <v>3.5324946148483818</v>
      </c>
      <c r="J36">
        <v>0</v>
      </c>
    </row>
    <row r="37" spans="1:10" x14ac:dyDescent="0.35">
      <c r="A37" t="str">
        <f t="shared" si="0"/>
        <v>DISTRIBUCION VOLUMEN X CRITERIO (kg ó litros)Patatas Fritas + Otros Aperitivos SaladosNORTE-CENTRO</v>
      </c>
      <c r="B37">
        <v>0</v>
      </c>
      <c r="C37">
        <v>0</v>
      </c>
      <c r="D37" t="s">
        <v>78</v>
      </c>
      <c r="E37">
        <v>7.9913758735231948</v>
      </c>
      <c r="F37">
        <v>8.7882551314521322</v>
      </c>
      <c r="G37">
        <v>19.678011843740574</v>
      </c>
      <c r="H37">
        <v>6.5870552231515571</v>
      </c>
      <c r="J37">
        <v>0</v>
      </c>
    </row>
    <row r="38" spans="1:10" x14ac:dyDescent="0.35">
      <c r="A38" t="str">
        <f t="shared" si="0"/>
        <v>DISTRIBUCION VOLUMEN X CRITERIO (kg ó litros)Patatas Fritas + Otros Aperitivos SaladosNOROESTE</v>
      </c>
      <c r="B38">
        <v>0</v>
      </c>
      <c r="C38">
        <v>0</v>
      </c>
      <c r="D38" t="s">
        <v>79</v>
      </c>
      <c r="E38">
        <v>13.402436427852255</v>
      </c>
      <c r="F38">
        <v>7.442541121544707</v>
      </c>
      <c r="G38">
        <v>6.9500125796580656</v>
      </c>
      <c r="H38">
        <v>5.0442871786843275</v>
      </c>
      <c r="J38">
        <v>0</v>
      </c>
    </row>
    <row r="39" spans="1:10" x14ac:dyDescent="0.35">
      <c r="A39" t="str">
        <f t="shared" si="0"/>
        <v>DISTRIBUCION VOLUMEN X CRITERIO (kg ó litros)Patatas Fritas + Otros Aperitivos Salados&lt;2MIL</v>
      </c>
      <c r="B39">
        <v>0</v>
      </c>
      <c r="C39">
        <v>0</v>
      </c>
      <c r="D39" t="s">
        <v>41</v>
      </c>
      <c r="E39">
        <v>0.44185620153927868</v>
      </c>
      <c r="F39">
        <v>3.585357810509064</v>
      </c>
      <c r="G39">
        <v>1.9538274647660729</v>
      </c>
      <c r="H39">
        <v>0.21436472742305429</v>
      </c>
      <c r="J39">
        <v>0</v>
      </c>
    </row>
    <row r="40" spans="1:10" x14ac:dyDescent="0.35">
      <c r="A40" t="str">
        <f t="shared" si="0"/>
        <v>DISTRIBUCION VOLUMEN X CRITERIO (kg ó litros)Patatas Fritas + Otros Aperitivos Salados2-5MIL</v>
      </c>
      <c r="B40">
        <v>0</v>
      </c>
      <c r="C40">
        <v>0</v>
      </c>
      <c r="D40" t="s">
        <v>44</v>
      </c>
      <c r="E40">
        <v>9.2795637801213235</v>
      </c>
      <c r="F40">
        <v>9.2431344062205056</v>
      </c>
      <c r="G40">
        <v>2.4073979931127627</v>
      </c>
      <c r="H40">
        <v>1.2582281369633486</v>
      </c>
      <c r="J40">
        <v>0</v>
      </c>
    </row>
    <row r="41" spans="1:10" x14ac:dyDescent="0.35">
      <c r="A41" t="str">
        <f t="shared" si="0"/>
        <v>DISTRIBUCION VOLUMEN X CRITERIO (kg ó litros)Patatas Fritas + Otros Aperitivos Salados5-10MIL</v>
      </c>
      <c r="B41">
        <v>0</v>
      </c>
      <c r="C41">
        <v>0</v>
      </c>
      <c r="D41" t="s">
        <v>46</v>
      </c>
      <c r="E41">
        <v>9.7154329152780097</v>
      </c>
      <c r="F41">
        <v>8.2977627262484983</v>
      </c>
      <c r="G41">
        <v>10.444598299420107</v>
      </c>
      <c r="H41">
        <v>12.505657271954929</v>
      </c>
      <c r="J41">
        <v>0</v>
      </c>
    </row>
    <row r="42" spans="1:10" x14ac:dyDescent="0.35">
      <c r="A42" t="str">
        <f t="shared" si="0"/>
        <v>DISTRIBUCION VOLUMEN X CRITERIO (kg ó litros)Patatas Fritas + Otros Aperitivos Salados10-30MIL</v>
      </c>
      <c r="B42">
        <v>0</v>
      </c>
      <c r="C42">
        <v>0</v>
      </c>
      <c r="D42" t="s">
        <v>48</v>
      </c>
      <c r="E42">
        <v>13.61489499741351</v>
      </c>
      <c r="F42">
        <v>23.035595207077613</v>
      </c>
      <c r="G42">
        <v>18.9653126808366</v>
      </c>
      <c r="H42">
        <v>20.624518708819821</v>
      </c>
      <c r="J42">
        <v>0</v>
      </c>
    </row>
    <row r="43" spans="1:10" x14ac:dyDescent="0.35">
      <c r="A43" t="str">
        <f t="shared" si="0"/>
        <v>DISTRIBUCION VOLUMEN X CRITERIO (kg ó litros)Patatas Fritas + Otros Aperitivos Salados30-100MIL</v>
      </c>
      <c r="B43">
        <v>0</v>
      </c>
      <c r="C43">
        <v>0</v>
      </c>
      <c r="D43" t="s">
        <v>50</v>
      </c>
      <c r="E43">
        <v>15.748100078028255</v>
      </c>
      <c r="F43">
        <v>13.35989620372634</v>
      </c>
      <c r="G43">
        <v>9.6352540221928145</v>
      </c>
      <c r="H43">
        <v>13.357225521343974</v>
      </c>
      <c r="J43">
        <v>0</v>
      </c>
    </row>
    <row r="44" spans="1:10" x14ac:dyDescent="0.35">
      <c r="A44" t="str">
        <f t="shared" si="0"/>
        <v>DISTRIBUCION VOLUMEN X CRITERIO (kg ó litros)Patatas Fritas + Otros Aperitivos Salados100-200MIL</v>
      </c>
      <c r="B44">
        <v>0</v>
      </c>
      <c r="C44">
        <v>0</v>
      </c>
      <c r="D44" t="s">
        <v>52</v>
      </c>
      <c r="E44">
        <v>12.96642070303378</v>
      </c>
      <c r="F44">
        <v>8.4675694309349279</v>
      </c>
      <c r="G44">
        <v>12.54641736935225</v>
      </c>
      <c r="H44">
        <v>25.7413092206572</v>
      </c>
      <c r="J44">
        <v>0</v>
      </c>
    </row>
    <row r="45" spans="1:10" x14ac:dyDescent="0.35">
      <c r="A45" t="str">
        <f t="shared" si="0"/>
        <v>DISTRIBUCION VOLUMEN X CRITERIO (kg ó litros)Patatas Fritas + Otros Aperitivos Salados200-500MIL</v>
      </c>
      <c r="B45">
        <v>0</v>
      </c>
      <c r="C45">
        <v>0</v>
      </c>
      <c r="D45" t="s">
        <v>54</v>
      </c>
      <c r="E45">
        <v>14.904539760325974</v>
      </c>
      <c r="F45">
        <v>15.344124882238006</v>
      </c>
      <c r="G45">
        <v>23.550424472896871</v>
      </c>
      <c r="H45">
        <v>20.855003441734716</v>
      </c>
      <c r="J45">
        <v>0</v>
      </c>
    </row>
    <row r="46" spans="1:10" x14ac:dyDescent="0.35">
      <c r="A46" t="str">
        <f t="shared" si="0"/>
        <v>DISTRIBUCION VOLUMEN X CRITERIO (kg ó litros)Patatas Fritas + Otros Aperitivos Salados&gt;500MIL</v>
      </c>
      <c r="B46">
        <v>0</v>
      </c>
      <c r="C46">
        <v>0</v>
      </c>
      <c r="D46" t="s">
        <v>56</v>
      </c>
      <c r="E46">
        <v>23.329188495114799</v>
      </c>
      <c r="F46">
        <v>18.666569517642674</v>
      </c>
      <c r="G46">
        <v>20.496759340268454</v>
      </c>
      <c r="H46">
        <v>5.443684970498289</v>
      </c>
      <c r="J46">
        <v>0</v>
      </c>
    </row>
    <row r="47" spans="1:10" x14ac:dyDescent="0.35">
      <c r="A47" t="str">
        <f t="shared" si="0"/>
        <v>DISTRIBUCION VOLUMEN X CRITERIO (kg ó litros)Patatas Fritas + Otros Aperitivos SaladosDE 15 A 19 AÑOS</v>
      </c>
      <c r="B47">
        <v>0</v>
      </c>
      <c r="C47">
        <v>0</v>
      </c>
      <c r="D47" t="s">
        <v>80</v>
      </c>
      <c r="E47">
        <v>6.6084218427714365</v>
      </c>
      <c r="F47">
        <v>2.5888896088718867</v>
      </c>
      <c r="G47">
        <v>10.316473459754347</v>
      </c>
      <c r="H47">
        <v>22.856707310920445</v>
      </c>
      <c r="J47">
        <v>0</v>
      </c>
    </row>
    <row r="48" spans="1:10" x14ac:dyDescent="0.35">
      <c r="A48" t="str">
        <f t="shared" si="0"/>
        <v>DISTRIBUCION VOLUMEN X CRITERIO (kg ó litros)Patatas Fritas + Otros Aperitivos SaladosDE 20 A 24 AÑOS</v>
      </c>
      <c r="B48">
        <v>0</v>
      </c>
      <c r="C48">
        <v>0</v>
      </c>
      <c r="D48" t="s">
        <v>81</v>
      </c>
      <c r="E48">
        <v>7.1570187621077492</v>
      </c>
      <c r="F48">
        <v>5.6581203642360256</v>
      </c>
      <c r="G48">
        <v>8.1479535814127626</v>
      </c>
      <c r="H48">
        <v>3.1167865880625722</v>
      </c>
      <c r="J48">
        <v>0</v>
      </c>
    </row>
    <row r="49" spans="1:10" x14ac:dyDescent="0.35">
      <c r="A49" t="str">
        <f t="shared" si="0"/>
        <v>DISTRIBUCION VOLUMEN X CRITERIO (kg ó litros)Patatas Fritas + Otros Aperitivos SaladosDE 25 A 34 AÑOS</v>
      </c>
      <c r="B49">
        <v>0</v>
      </c>
      <c r="C49">
        <v>0</v>
      </c>
      <c r="D49" t="s">
        <v>82</v>
      </c>
      <c r="E49">
        <v>12.102565719235036</v>
      </c>
      <c r="F49">
        <v>16.401564924203271</v>
      </c>
      <c r="G49">
        <v>18.742270192119307</v>
      </c>
      <c r="H49">
        <v>10.649294103474045</v>
      </c>
      <c r="J49">
        <v>0</v>
      </c>
    </row>
    <row r="50" spans="1:10" x14ac:dyDescent="0.35">
      <c r="A50" t="str">
        <f t="shared" si="0"/>
        <v>DISTRIBUCION VOLUMEN X CRITERIO (kg ó litros)Patatas Fritas + Otros Aperitivos SaladosDE 35 A 49 AÑOS</v>
      </c>
      <c r="B50">
        <v>0</v>
      </c>
      <c r="C50">
        <v>0</v>
      </c>
      <c r="D50" t="s">
        <v>83</v>
      </c>
      <c r="E50">
        <v>35.31680405006653</v>
      </c>
      <c r="F50">
        <v>40.464476446523314</v>
      </c>
      <c r="G50">
        <v>20.255768876945275</v>
      </c>
      <c r="H50">
        <v>11.41451011950064</v>
      </c>
      <c r="J50">
        <v>0</v>
      </c>
    </row>
    <row r="51" spans="1:10" x14ac:dyDescent="0.35">
      <c r="A51" t="str">
        <f t="shared" si="0"/>
        <v>DISTRIBUCION VOLUMEN X CRITERIO (kg ó litros)Patatas Fritas + Otros Aperitivos SaladosDE 50 A 59 AÑOS</v>
      </c>
      <c r="B51">
        <v>0</v>
      </c>
      <c r="C51">
        <v>0</v>
      </c>
      <c r="D51" t="s">
        <v>84</v>
      </c>
      <c r="E51">
        <v>35.728903725248728</v>
      </c>
      <c r="F51">
        <v>25.151490422779965</v>
      </c>
      <c r="G51">
        <v>12.270684581479117</v>
      </c>
      <c r="H51">
        <v>20.624322986933869</v>
      </c>
      <c r="J51">
        <v>0</v>
      </c>
    </row>
    <row r="52" spans="1:10" x14ac:dyDescent="0.35">
      <c r="A52" t="str">
        <f t="shared" si="0"/>
        <v>DISTRIBUCION VOLUMEN X CRITERIO (kg ó litros)Patatas Fritas + Otros Aperitivos SaladosDE 60 A 75 AÑOS</v>
      </c>
      <c r="B52">
        <v>0</v>
      </c>
      <c r="C52">
        <v>0</v>
      </c>
      <c r="D52" t="s">
        <v>85</v>
      </c>
      <c r="E52">
        <v>3.0862761765465216</v>
      </c>
      <c r="F52">
        <v>9.7354680344380657</v>
      </c>
      <c r="G52">
        <v>30.266839893513918</v>
      </c>
      <c r="H52">
        <v>31.33837214460312</v>
      </c>
      <c r="J52">
        <v>0</v>
      </c>
    </row>
    <row r="53" spans="1:10" x14ac:dyDescent="0.35">
      <c r="A53" t="str">
        <f t="shared" si="0"/>
        <v>DISTRIBUCION VOLUMEN X CRITERIO (kg ó litros)Patatas Fritas + Otros Aperitivos SaladosNIVEL ALTO</v>
      </c>
      <c r="B53">
        <v>0</v>
      </c>
      <c r="C53">
        <v>0</v>
      </c>
      <c r="D53" t="s">
        <v>86</v>
      </c>
      <c r="E53">
        <v>16.696206370923342</v>
      </c>
      <c r="F53">
        <v>10.079293601028814</v>
      </c>
      <c r="G53">
        <v>16.608875886512532</v>
      </c>
      <c r="H53">
        <v>13.760130845982349</v>
      </c>
      <c r="J53">
        <v>0</v>
      </c>
    </row>
    <row r="54" spans="1:10" x14ac:dyDescent="0.35">
      <c r="A54" t="str">
        <f t="shared" si="0"/>
        <v>DISTRIBUCION VOLUMEN X CRITERIO (kg ó litros)Patatas Fritas + Otros Aperitivos SaladosNIVEL MEDIO ALTO</v>
      </c>
      <c r="B54">
        <v>0</v>
      </c>
      <c r="C54">
        <v>0</v>
      </c>
      <c r="D54" t="s">
        <v>87</v>
      </c>
      <c r="E54">
        <v>10.795980572046291</v>
      </c>
      <c r="F54">
        <v>11.471716518251085</v>
      </c>
      <c r="G54">
        <v>12.09025612973341</v>
      </c>
      <c r="H54">
        <v>3.0324932563017706</v>
      </c>
      <c r="J54">
        <v>0</v>
      </c>
    </row>
    <row r="55" spans="1:10" x14ac:dyDescent="0.35">
      <c r="A55" t="str">
        <f t="shared" si="0"/>
        <v>DISTRIBUCION VOLUMEN X CRITERIO (kg ó litros)Patatas Fritas + Otros Aperitivos SaladosNIVEL MEDIO</v>
      </c>
      <c r="B55">
        <v>0</v>
      </c>
      <c r="C55">
        <v>0</v>
      </c>
      <c r="D55" t="s">
        <v>88</v>
      </c>
      <c r="E55">
        <v>10.54281230510755</v>
      </c>
      <c r="F55">
        <v>23.388882967050861</v>
      </c>
      <c r="G55">
        <v>38.680447152175631</v>
      </c>
      <c r="H55">
        <v>29.646202914060822</v>
      </c>
      <c r="J55">
        <v>0</v>
      </c>
    </row>
    <row r="56" spans="1:10" x14ac:dyDescent="0.35">
      <c r="A56" t="str">
        <f t="shared" si="0"/>
        <v>DISTRIBUCION VOLUMEN X CRITERIO (kg ó litros)Patatas Fritas + Otros Aperitivos SaladosNIVEL MEDIO BAJO</v>
      </c>
      <c r="B56">
        <v>0</v>
      </c>
      <c r="C56">
        <v>0</v>
      </c>
      <c r="D56" t="s">
        <v>89</v>
      </c>
      <c r="E56">
        <v>9.2502130241177838</v>
      </c>
      <c r="F56">
        <v>11.280112833304345</v>
      </c>
      <c r="G56">
        <v>3.6767429409627392</v>
      </c>
      <c r="H56">
        <v>30.987488779103899</v>
      </c>
      <c r="J56">
        <v>0</v>
      </c>
    </row>
    <row r="57" spans="1:10" x14ac:dyDescent="0.35">
      <c r="A57" t="str">
        <f t="shared" si="0"/>
        <v>DISTRIBUCION VOLUMEN X CRITERIO (kg ó litros)Patatas Fritas + Otros Aperitivos SaladosNIVEL BAJO</v>
      </c>
      <c r="B57">
        <v>0</v>
      </c>
      <c r="C57">
        <v>0</v>
      </c>
      <c r="D57" t="s">
        <v>90</v>
      </c>
      <c r="E57">
        <v>52.714789358604882</v>
      </c>
      <c r="F57">
        <v>43.78000526808048</v>
      </c>
      <c r="G57">
        <v>28.943671804427407</v>
      </c>
      <c r="H57">
        <v>22.573672052602998</v>
      </c>
      <c r="J57">
        <v>0</v>
      </c>
    </row>
    <row r="58" spans="1:10" x14ac:dyDescent="0.35">
      <c r="A58" t="str">
        <f>$B$2&amp;$C$58&amp;D58</f>
        <v>DISTRIBUCION VOLUMEN X CRITERIO (kg ó litros)Frutos SecosT.ESPAÑA</v>
      </c>
      <c r="B58">
        <v>0</v>
      </c>
      <c r="C58" t="s">
        <v>130</v>
      </c>
      <c r="D58" t="s">
        <v>22</v>
      </c>
      <c r="E58">
        <v>100</v>
      </c>
      <c r="F58">
        <v>100</v>
      </c>
      <c r="G58">
        <v>100</v>
      </c>
      <c r="H58">
        <v>100</v>
      </c>
      <c r="J58">
        <v>0</v>
      </c>
    </row>
    <row r="59" spans="1:10" x14ac:dyDescent="0.35">
      <c r="A59" t="str">
        <f t="shared" ref="A59:A85" si="1">$B$2&amp;$C$58&amp;D59</f>
        <v>DISTRIBUCION VOLUMEN X CRITERIO (kg ó litros)Frutos SecosBCN AM</v>
      </c>
      <c r="B59">
        <v>0</v>
      </c>
      <c r="C59">
        <v>0</v>
      </c>
      <c r="D59" t="s">
        <v>72</v>
      </c>
      <c r="E59">
        <v>5.7698615157244246</v>
      </c>
      <c r="F59">
        <v>17.727951649170169</v>
      </c>
      <c r="G59">
        <v>8.7266126500354009</v>
      </c>
      <c r="H59">
        <v>5.0000638905511829</v>
      </c>
      <c r="J59">
        <v>0</v>
      </c>
    </row>
    <row r="60" spans="1:10" x14ac:dyDescent="0.35">
      <c r="A60" t="str">
        <f t="shared" si="1"/>
        <v>DISTRIBUCION VOLUMEN X CRITERIO (kg ó litros)Frutos SecosREST.CAT ARAGON</v>
      </c>
      <c r="B60">
        <v>0</v>
      </c>
      <c r="C60">
        <v>0</v>
      </c>
      <c r="D60" t="s">
        <v>73</v>
      </c>
      <c r="E60">
        <v>27.885226012918661</v>
      </c>
      <c r="F60">
        <v>32.540530174315016</v>
      </c>
      <c r="G60">
        <v>33.466127006502902</v>
      </c>
      <c r="H60">
        <v>12.572522530566966</v>
      </c>
      <c r="J60">
        <v>0</v>
      </c>
    </row>
    <row r="61" spans="1:10" x14ac:dyDescent="0.35">
      <c r="A61" t="str">
        <f t="shared" si="1"/>
        <v>DISTRIBUCION VOLUMEN X CRITERIO (kg ó litros)Frutos SecosLEVANTE</v>
      </c>
      <c r="B61">
        <v>0</v>
      </c>
      <c r="C61">
        <v>0</v>
      </c>
      <c r="D61" t="s">
        <v>74</v>
      </c>
      <c r="E61">
        <v>16.463847300145009</v>
      </c>
      <c r="F61">
        <v>11.496293081921147</v>
      </c>
      <c r="G61">
        <v>2.8810797864063189</v>
      </c>
      <c r="H61">
        <v>10.273752967853527</v>
      </c>
      <c r="J61">
        <v>0</v>
      </c>
    </row>
    <row r="62" spans="1:10" x14ac:dyDescent="0.35">
      <c r="A62" t="str">
        <f t="shared" si="1"/>
        <v>DISTRIBUCION VOLUMEN X CRITERIO (kg ó litros)Frutos SecosANDALUCIA</v>
      </c>
      <c r="B62">
        <v>0</v>
      </c>
      <c r="C62">
        <v>0</v>
      </c>
      <c r="D62" t="s">
        <v>75</v>
      </c>
      <c r="E62">
        <v>12.338025237440945</v>
      </c>
      <c r="F62">
        <v>13.937580179450363</v>
      </c>
      <c r="G62">
        <v>30.486572430754443</v>
      </c>
      <c r="H62">
        <v>54.553214454062939</v>
      </c>
      <c r="J62">
        <v>0</v>
      </c>
    </row>
    <row r="63" spans="1:10" x14ac:dyDescent="0.35">
      <c r="A63" t="str">
        <f t="shared" si="1"/>
        <v>DISTRIBUCION VOLUMEN X CRITERIO (kg ó litros)Frutos SecosMDD AM</v>
      </c>
      <c r="B63">
        <v>0</v>
      </c>
      <c r="C63">
        <v>0</v>
      </c>
      <c r="D63" t="s">
        <v>76</v>
      </c>
      <c r="E63">
        <v>3.2571306089465666</v>
      </c>
      <c r="F63">
        <v>5.5026770795024111</v>
      </c>
      <c r="G63">
        <v>13.892818853022327</v>
      </c>
      <c r="H63">
        <v>2.66196803345222</v>
      </c>
      <c r="J63">
        <v>0</v>
      </c>
    </row>
    <row r="64" spans="1:10" x14ac:dyDescent="0.35">
      <c r="A64" t="str">
        <f t="shared" si="1"/>
        <v>DISTRIBUCION VOLUMEN X CRITERIO (kg ó litros)Frutos SecosRTO CENTRO</v>
      </c>
      <c r="B64">
        <v>0</v>
      </c>
      <c r="C64">
        <v>0</v>
      </c>
      <c r="D64" t="s">
        <v>77</v>
      </c>
      <c r="E64">
        <v>23.983505427803475</v>
      </c>
      <c r="F64">
        <v>9.7644213034287084</v>
      </c>
      <c r="G64">
        <v>3.3877037080323844</v>
      </c>
      <c r="H64">
        <v>7.0769159172781819</v>
      </c>
      <c r="J64">
        <v>0</v>
      </c>
    </row>
    <row r="65" spans="1:10" x14ac:dyDescent="0.35">
      <c r="A65" t="str">
        <f t="shared" si="1"/>
        <v>DISTRIBUCION VOLUMEN X CRITERIO (kg ó litros)Frutos SecosNORTE-CENTRO</v>
      </c>
      <c r="B65">
        <v>0</v>
      </c>
      <c r="C65">
        <v>0</v>
      </c>
      <c r="D65" t="s">
        <v>78</v>
      </c>
      <c r="E65">
        <v>6.0359621036192603</v>
      </c>
      <c r="F65">
        <v>3.5905537011800459</v>
      </c>
      <c r="G65">
        <v>3.9462245419690465</v>
      </c>
      <c r="H65">
        <v>7.2238322377476987</v>
      </c>
      <c r="J65">
        <v>0</v>
      </c>
    </row>
    <row r="66" spans="1:10" x14ac:dyDescent="0.35">
      <c r="A66" t="str">
        <f t="shared" si="1"/>
        <v>DISTRIBUCION VOLUMEN X CRITERIO (kg ó litros)Frutos SecosNOROESTE</v>
      </c>
      <c r="B66">
        <v>0</v>
      </c>
      <c r="C66">
        <v>0</v>
      </c>
      <c r="D66" t="s">
        <v>79</v>
      </c>
      <c r="E66">
        <v>4.2664400005815812</v>
      </c>
      <c r="F66">
        <v>5.4399972673668984</v>
      </c>
      <c r="G66">
        <v>3.2128741155659277</v>
      </c>
      <c r="H66">
        <v>0.63772892283033034</v>
      </c>
      <c r="J66">
        <v>0</v>
      </c>
    </row>
    <row r="67" spans="1:10" x14ac:dyDescent="0.35">
      <c r="A67" t="str">
        <f t="shared" si="1"/>
        <v>DISTRIBUCION VOLUMEN X CRITERIO (kg ó litros)Frutos Secos&lt;2MIL</v>
      </c>
      <c r="B67">
        <v>0</v>
      </c>
      <c r="C67">
        <v>0</v>
      </c>
      <c r="D67" t="s">
        <v>41</v>
      </c>
      <c r="E67">
        <v>0.78690724209469642</v>
      </c>
      <c r="F67">
        <v>1.525713555556425</v>
      </c>
      <c r="G67">
        <v>2.7564442890976362</v>
      </c>
      <c r="H67">
        <v>0.11651341926728492</v>
      </c>
      <c r="J67">
        <v>0</v>
      </c>
    </row>
    <row r="68" spans="1:10" x14ac:dyDescent="0.35">
      <c r="A68" t="str">
        <f t="shared" si="1"/>
        <v>DISTRIBUCION VOLUMEN X CRITERIO (kg ó litros)Frutos Secos2-5MIL</v>
      </c>
      <c r="B68">
        <v>0</v>
      </c>
      <c r="C68">
        <v>0</v>
      </c>
      <c r="D68" t="s">
        <v>44</v>
      </c>
      <c r="E68">
        <v>4.7544315189102067</v>
      </c>
      <c r="F68">
        <v>1.1920202888377032</v>
      </c>
      <c r="G68">
        <v>4.2903539496307657</v>
      </c>
      <c r="H68">
        <v>2.3382786829203241</v>
      </c>
      <c r="J68">
        <v>0</v>
      </c>
    </row>
    <row r="69" spans="1:10" x14ac:dyDescent="0.35">
      <c r="A69" t="str">
        <f t="shared" si="1"/>
        <v>DISTRIBUCION VOLUMEN X CRITERIO (kg ó litros)Frutos Secos5-10MIL</v>
      </c>
      <c r="B69">
        <v>0</v>
      </c>
      <c r="C69">
        <v>0</v>
      </c>
      <c r="D69" t="s">
        <v>46</v>
      </c>
      <c r="E69">
        <v>0.63846970124574798</v>
      </c>
      <c r="F69">
        <v>11.169662652777831</v>
      </c>
      <c r="G69">
        <v>2.9757259045017257</v>
      </c>
      <c r="H69">
        <v>13.718727475236658</v>
      </c>
      <c r="J69">
        <v>0</v>
      </c>
    </row>
    <row r="70" spans="1:10" x14ac:dyDescent="0.35">
      <c r="A70" t="str">
        <f t="shared" si="1"/>
        <v>DISTRIBUCION VOLUMEN X CRITERIO (kg ó litros)Frutos Secos10-30MIL</v>
      </c>
      <c r="B70">
        <v>0</v>
      </c>
      <c r="C70">
        <v>0</v>
      </c>
      <c r="D70" t="s">
        <v>48</v>
      </c>
      <c r="E70">
        <v>23.327695983592243</v>
      </c>
      <c r="F70">
        <v>4.2936278574982163</v>
      </c>
      <c r="G70">
        <v>14.257365767660923</v>
      </c>
      <c r="H70">
        <v>2.4983024651667698</v>
      </c>
      <c r="J70">
        <v>0</v>
      </c>
    </row>
    <row r="71" spans="1:10" x14ac:dyDescent="0.35">
      <c r="A71" t="str">
        <f t="shared" si="1"/>
        <v>DISTRIBUCION VOLUMEN X CRITERIO (kg ó litros)Frutos Secos30-100MIL</v>
      </c>
      <c r="B71">
        <v>0</v>
      </c>
      <c r="C71">
        <v>0</v>
      </c>
      <c r="D71" t="s">
        <v>50</v>
      </c>
      <c r="E71">
        <v>32.418446121486348</v>
      </c>
      <c r="F71">
        <v>22.027736101705642</v>
      </c>
      <c r="G71">
        <v>14.298203894717926</v>
      </c>
      <c r="H71">
        <v>11.328198792123571</v>
      </c>
      <c r="J71">
        <v>0</v>
      </c>
    </row>
    <row r="72" spans="1:10" x14ac:dyDescent="0.35">
      <c r="A72" t="str">
        <f t="shared" si="1"/>
        <v>DISTRIBUCION VOLUMEN X CRITERIO (kg ó litros)Frutos Secos100-200MIL</v>
      </c>
      <c r="B72">
        <v>0</v>
      </c>
      <c r="C72">
        <v>0</v>
      </c>
      <c r="D72" t="s">
        <v>52</v>
      </c>
      <c r="E72">
        <v>1.1682890801783614</v>
      </c>
      <c r="F72">
        <v>13.448453673263444</v>
      </c>
      <c r="G72">
        <v>0.71463363002189928</v>
      </c>
      <c r="H72">
        <v>3.6173775546948854</v>
      </c>
      <c r="J72">
        <v>0</v>
      </c>
    </row>
    <row r="73" spans="1:10" x14ac:dyDescent="0.35">
      <c r="A73" t="str">
        <f t="shared" si="1"/>
        <v>DISTRIBUCION VOLUMEN X CRITERIO (kg ó litros)Frutos Secos200-500MIL</v>
      </c>
      <c r="B73">
        <v>0</v>
      </c>
      <c r="C73">
        <v>0</v>
      </c>
      <c r="D73" t="s">
        <v>54</v>
      </c>
      <c r="E73">
        <v>8.3033368487429069</v>
      </c>
      <c r="F73">
        <v>15.8674564523103</v>
      </c>
      <c r="G73">
        <v>14.662537378448418</v>
      </c>
      <c r="H73">
        <v>48.421516562623609</v>
      </c>
      <c r="J73">
        <v>0</v>
      </c>
    </row>
    <row r="74" spans="1:10" x14ac:dyDescent="0.35">
      <c r="A74" t="str">
        <f t="shared" si="1"/>
        <v>DISTRIBUCION VOLUMEN X CRITERIO (kg ó litros)Frutos Secos&gt;500MIL</v>
      </c>
      <c r="B74">
        <v>0</v>
      </c>
      <c r="C74">
        <v>0</v>
      </c>
      <c r="D74" t="s">
        <v>56</v>
      </c>
      <c r="E74">
        <v>28.602419741186303</v>
      </c>
      <c r="F74">
        <v>30.475320961675589</v>
      </c>
      <c r="G74">
        <v>46.044735451936461</v>
      </c>
      <c r="H74">
        <v>17.961086154417842</v>
      </c>
      <c r="J74">
        <v>0</v>
      </c>
    </row>
    <row r="75" spans="1:10" x14ac:dyDescent="0.35">
      <c r="A75" t="str">
        <f t="shared" si="1"/>
        <v>DISTRIBUCION VOLUMEN X CRITERIO (kg ó litros)Frutos SecosDE 15 A 19 AÑOS</v>
      </c>
      <c r="B75">
        <v>0</v>
      </c>
      <c r="C75">
        <v>0</v>
      </c>
      <c r="D75" t="s">
        <v>80</v>
      </c>
      <c r="E75" t="s">
        <v>91</v>
      </c>
      <c r="F75">
        <v>11.464594413685234</v>
      </c>
      <c r="G75">
        <v>6.0041985337959494</v>
      </c>
      <c r="H75">
        <v>30.256532696571924</v>
      </c>
      <c r="J75">
        <v>0</v>
      </c>
    </row>
    <row r="76" spans="1:10" x14ac:dyDescent="0.35">
      <c r="A76" t="str">
        <f t="shared" si="1"/>
        <v>DISTRIBUCION VOLUMEN X CRITERIO (kg ó litros)Frutos SecosDE 20 A 24 AÑOS</v>
      </c>
      <c r="B76">
        <v>0</v>
      </c>
      <c r="C76">
        <v>0</v>
      </c>
      <c r="D76" t="s">
        <v>81</v>
      </c>
      <c r="E76">
        <v>4.1555788362416362</v>
      </c>
      <c r="F76">
        <v>0.7771681856142586</v>
      </c>
      <c r="G76">
        <v>10.738220168267473</v>
      </c>
      <c r="H76" t="s">
        <v>91</v>
      </c>
      <c r="J76">
        <v>0</v>
      </c>
    </row>
    <row r="77" spans="1:10" x14ac:dyDescent="0.35">
      <c r="A77" t="str">
        <f t="shared" si="1"/>
        <v>DISTRIBUCION VOLUMEN X CRITERIO (kg ó litros)Frutos SecosDE 25 A 34 AÑOS</v>
      </c>
      <c r="B77">
        <v>0</v>
      </c>
      <c r="C77">
        <v>0</v>
      </c>
      <c r="D77" t="s">
        <v>82</v>
      </c>
      <c r="E77">
        <v>6.100404195650488</v>
      </c>
      <c r="F77">
        <v>3.3632004787762071</v>
      </c>
      <c r="G77">
        <v>9.3198017495323953</v>
      </c>
      <c r="H77">
        <v>1.5494464346762358</v>
      </c>
      <c r="J77">
        <v>0</v>
      </c>
    </row>
    <row r="78" spans="1:10" x14ac:dyDescent="0.35">
      <c r="A78" t="str">
        <f t="shared" si="1"/>
        <v>DISTRIBUCION VOLUMEN X CRITERIO (kg ó litros)Frutos SecosDE 35 A 49 AÑOS</v>
      </c>
      <c r="B78">
        <v>0</v>
      </c>
      <c r="C78">
        <v>0</v>
      </c>
      <c r="D78" t="s">
        <v>83</v>
      </c>
      <c r="E78">
        <v>24.855596628683468</v>
      </c>
      <c r="F78">
        <v>11.138505726879471</v>
      </c>
      <c r="G78">
        <v>13.589524574348195</v>
      </c>
      <c r="H78">
        <v>12.760585500414534</v>
      </c>
      <c r="J78">
        <v>0</v>
      </c>
    </row>
    <row r="79" spans="1:10" x14ac:dyDescent="0.35">
      <c r="A79" t="str">
        <f t="shared" si="1"/>
        <v>DISTRIBUCION VOLUMEN X CRITERIO (kg ó litros)Frutos SecosDE 50 A 59 AÑOS</v>
      </c>
      <c r="B79">
        <v>0</v>
      </c>
      <c r="C79">
        <v>0</v>
      </c>
      <c r="D79" t="s">
        <v>84</v>
      </c>
      <c r="E79">
        <v>47.58596485872372</v>
      </c>
      <c r="F79">
        <v>47.394764888858312</v>
      </c>
      <c r="G79">
        <v>44.76861284892891</v>
      </c>
      <c r="H79">
        <v>44.159863306004794</v>
      </c>
      <c r="J79">
        <v>0</v>
      </c>
    </row>
    <row r="80" spans="1:10" x14ac:dyDescent="0.35">
      <c r="A80" t="str">
        <f t="shared" si="1"/>
        <v>DISTRIBUCION VOLUMEN X CRITERIO (kg ó litros)Frutos SecosDE 60 A 75 AÑOS</v>
      </c>
      <c r="B80">
        <v>0</v>
      </c>
      <c r="C80">
        <v>0</v>
      </c>
      <c r="D80" t="s">
        <v>85</v>
      </c>
      <c r="E80">
        <v>17.302445230959592</v>
      </c>
      <c r="F80">
        <v>25.861765175356073</v>
      </c>
      <c r="G80">
        <v>15.579651665746061</v>
      </c>
      <c r="H80">
        <v>11.273583114683229</v>
      </c>
      <c r="J80">
        <v>0</v>
      </c>
    </row>
    <row r="81" spans="1:10" x14ac:dyDescent="0.35">
      <c r="A81" t="str">
        <f t="shared" si="1"/>
        <v>DISTRIBUCION VOLUMEN X CRITERIO (kg ó litros)Frutos SecosNIVEL ALTO</v>
      </c>
      <c r="B81">
        <v>0</v>
      </c>
      <c r="C81">
        <v>0</v>
      </c>
      <c r="D81" t="s">
        <v>86</v>
      </c>
      <c r="E81">
        <v>16.223930849476499</v>
      </c>
      <c r="F81">
        <v>25.082791668662701</v>
      </c>
      <c r="G81">
        <v>7.7503717965556396</v>
      </c>
      <c r="H81">
        <v>8.6798852145385581</v>
      </c>
      <c r="J81">
        <v>0</v>
      </c>
    </row>
    <row r="82" spans="1:10" x14ac:dyDescent="0.35">
      <c r="A82" t="str">
        <f t="shared" si="1"/>
        <v>DISTRIBUCION VOLUMEN X CRITERIO (kg ó litros)Frutos SecosNIVEL MEDIO ALTO</v>
      </c>
      <c r="B82">
        <v>0</v>
      </c>
      <c r="C82">
        <v>0</v>
      </c>
      <c r="D82" t="s">
        <v>87</v>
      </c>
      <c r="E82">
        <v>7.2715832074342135</v>
      </c>
      <c r="F82">
        <v>10.945754436940575</v>
      </c>
      <c r="G82">
        <v>7.2856461538421717</v>
      </c>
      <c r="H82">
        <v>2.1995547623980953</v>
      </c>
      <c r="J82">
        <v>0</v>
      </c>
    </row>
    <row r="83" spans="1:10" x14ac:dyDescent="0.35">
      <c r="A83" t="str">
        <f t="shared" si="1"/>
        <v>DISTRIBUCION VOLUMEN X CRITERIO (kg ó litros)Frutos SecosNIVEL MEDIO</v>
      </c>
      <c r="B83">
        <v>0</v>
      </c>
      <c r="C83">
        <v>0</v>
      </c>
      <c r="D83" t="s">
        <v>88</v>
      </c>
      <c r="E83">
        <v>14.574961937397713</v>
      </c>
      <c r="F83">
        <v>10.303186325998405</v>
      </c>
      <c r="G83">
        <v>19.15792368752933</v>
      </c>
      <c r="H83">
        <v>15.021492968116362</v>
      </c>
      <c r="J83">
        <v>0</v>
      </c>
    </row>
    <row r="84" spans="1:10" x14ac:dyDescent="0.35">
      <c r="A84" t="str">
        <f t="shared" si="1"/>
        <v>DISTRIBUCION VOLUMEN X CRITERIO (kg ó litros)Frutos SecosNIVEL MEDIO BAJO</v>
      </c>
      <c r="B84">
        <v>0</v>
      </c>
      <c r="C84">
        <v>0</v>
      </c>
      <c r="D84" t="s">
        <v>89</v>
      </c>
      <c r="E84">
        <v>11.443145583124773</v>
      </c>
      <c r="F84">
        <v>2.1539697709142582</v>
      </c>
      <c r="G84">
        <v>27.954079613251636</v>
      </c>
      <c r="H84">
        <v>36.291560837665173</v>
      </c>
      <c r="J84">
        <v>0</v>
      </c>
    </row>
    <row r="85" spans="1:10" x14ac:dyDescent="0.35">
      <c r="A85" t="str">
        <f t="shared" si="1"/>
        <v>DISTRIBUCION VOLUMEN X CRITERIO (kg ó litros)Frutos SecosNIVEL BAJO</v>
      </c>
      <c r="B85">
        <v>0</v>
      </c>
      <c r="C85">
        <v>0</v>
      </c>
      <c r="D85" t="s">
        <v>90</v>
      </c>
      <c r="E85">
        <v>50.486369794620181</v>
      </c>
      <c r="F85">
        <v>51.514298139218504</v>
      </c>
      <c r="G85">
        <v>37.851973708901184</v>
      </c>
      <c r="H85">
        <v>37.807513725341828</v>
      </c>
      <c r="J85">
        <v>0</v>
      </c>
    </row>
    <row r="86" spans="1:10" x14ac:dyDescent="0.35">
      <c r="A86" t="str">
        <f>$B$2&amp;$C$86&amp;D86</f>
        <v>DISTRIBUCION VOLUMEN X CRITERIO (kg ó litros)Chocolatinas/Chocolate/BombonesT.ESPAÑA</v>
      </c>
      <c r="B86">
        <v>0</v>
      </c>
      <c r="C86" t="s">
        <v>131</v>
      </c>
      <c r="D86" t="s">
        <v>22</v>
      </c>
      <c r="E86">
        <v>100</v>
      </c>
      <c r="F86">
        <v>100</v>
      </c>
      <c r="G86">
        <v>100</v>
      </c>
      <c r="H86">
        <v>100</v>
      </c>
      <c r="J86">
        <v>0</v>
      </c>
    </row>
    <row r="87" spans="1:10" x14ac:dyDescent="0.35">
      <c r="A87" t="str">
        <f t="shared" ref="A87:A113" si="2">$B$2&amp;$C$86&amp;D87</f>
        <v>DISTRIBUCION VOLUMEN X CRITERIO (kg ó litros)Chocolatinas/Chocolate/BombonesBCN AM</v>
      </c>
      <c r="B87">
        <v>0</v>
      </c>
      <c r="C87">
        <v>0</v>
      </c>
      <c r="D87" t="s">
        <v>72</v>
      </c>
      <c r="E87">
        <v>12.935958678465623</v>
      </c>
      <c r="F87">
        <v>2.7864770273446497</v>
      </c>
      <c r="G87">
        <v>6.1285321747046186</v>
      </c>
      <c r="H87">
        <v>34.302471019845981</v>
      </c>
      <c r="J87">
        <v>0</v>
      </c>
    </row>
    <row r="88" spans="1:10" x14ac:dyDescent="0.35">
      <c r="A88" t="str">
        <f t="shared" si="2"/>
        <v>DISTRIBUCION VOLUMEN X CRITERIO (kg ó litros)Chocolatinas/Chocolate/BombonesREST.CAT ARAGON</v>
      </c>
      <c r="B88">
        <v>0</v>
      </c>
      <c r="C88">
        <v>0</v>
      </c>
      <c r="D88" t="s">
        <v>73</v>
      </c>
      <c r="E88">
        <v>28.574505749155595</v>
      </c>
      <c r="F88">
        <v>51.800872258578266</v>
      </c>
      <c r="G88">
        <v>15.899269398120483</v>
      </c>
      <c r="H88" t="s">
        <v>91</v>
      </c>
      <c r="J88">
        <v>0</v>
      </c>
    </row>
    <row r="89" spans="1:10" x14ac:dyDescent="0.35">
      <c r="A89" t="str">
        <f t="shared" si="2"/>
        <v>DISTRIBUCION VOLUMEN X CRITERIO (kg ó litros)Chocolatinas/Chocolate/BombonesLEVANTE</v>
      </c>
      <c r="B89">
        <v>0</v>
      </c>
      <c r="C89">
        <v>0</v>
      </c>
      <c r="D89" t="s">
        <v>74</v>
      </c>
      <c r="E89">
        <v>3.0274370760118727</v>
      </c>
      <c r="F89">
        <v>4.7767165765430368</v>
      </c>
      <c r="G89">
        <v>30.448562446740507</v>
      </c>
      <c r="H89">
        <v>11.04614991126696</v>
      </c>
      <c r="J89">
        <v>0</v>
      </c>
    </row>
    <row r="90" spans="1:10" x14ac:dyDescent="0.35">
      <c r="A90" t="str">
        <f t="shared" si="2"/>
        <v>DISTRIBUCION VOLUMEN X CRITERIO (kg ó litros)Chocolatinas/Chocolate/BombonesANDALUCIA</v>
      </c>
      <c r="B90">
        <v>0</v>
      </c>
      <c r="C90">
        <v>0</v>
      </c>
      <c r="D90" t="s">
        <v>75</v>
      </c>
      <c r="E90">
        <v>19.755108010271325</v>
      </c>
      <c r="F90">
        <v>5.3691996019719417</v>
      </c>
      <c r="G90">
        <v>12.81499733689366</v>
      </c>
      <c r="H90">
        <v>10.781108557329558</v>
      </c>
      <c r="J90">
        <v>0</v>
      </c>
    </row>
    <row r="91" spans="1:10" x14ac:dyDescent="0.35">
      <c r="A91" t="str">
        <f t="shared" si="2"/>
        <v>DISTRIBUCION VOLUMEN X CRITERIO (kg ó litros)Chocolatinas/Chocolate/BombonesMDD AM</v>
      </c>
      <c r="B91">
        <v>0</v>
      </c>
      <c r="C91">
        <v>0</v>
      </c>
      <c r="D91" t="s">
        <v>76</v>
      </c>
      <c r="E91">
        <v>4.977435384741562</v>
      </c>
      <c r="F91">
        <v>1.9048325734463647</v>
      </c>
      <c r="G91">
        <v>8.175444328544506</v>
      </c>
      <c r="H91">
        <v>4.8230951389606886</v>
      </c>
      <c r="J91">
        <v>0</v>
      </c>
    </row>
    <row r="92" spans="1:10" x14ac:dyDescent="0.35">
      <c r="A92" t="str">
        <f t="shared" si="2"/>
        <v>DISTRIBUCION VOLUMEN X CRITERIO (kg ó litros)Chocolatinas/Chocolate/BombonesRTO CENTRO</v>
      </c>
      <c r="B92">
        <v>0</v>
      </c>
      <c r="C92">
        <v>0</v>
      </c>
      <c r="D92" t="s">
        <v>77</v>
      </c>
      <c r="E92">
        <v>6.6879729269501293</v>
      </c>
      <c r="F92">
        <v>28.524057720144576</v>
      </c>
      <c r="G92">
        <v>9.5818701897370566</v>
      </c>
      <c r="H92">
        <v>16.679993405006446</v>
      </c>
      <c r="J92">
        <v>0</v>
      </c>
    </row>
    <row r="93" spans="1:10" x14ac:dyDescent="0.35">
      <c r="A93" t="str">
        <f t="shared" si="2"/>
        <v>DISTRIBUCION VOLUMEN X CRITERIO (kg ó litros)Chocolatinas/Chocolate/BombonesNORTE-CENTRO</v>
      </c>
      <c r="B93">
        <v>0</v>
      </c>
      <c r="C93">
        <v>0</v>
      </c>
      <c r="D93" t="s">
        <v>78</v>
      </c>
      <c r="E93">
        <v>20.894230489294685</v>
      </c>
      <c r="F93">
        <v>4.0530928571173339</v>
      </c>
      <c r="G93">
        <v>4.2128206165380693</v>
      </c>
      <c r="H93">
        <v>19.821109794917316</v>
      </c>
      <c r="J93">
        <v>0</v>
      </c>
    </row>
    <row r="94" spans="1:10" x14ac:dyDescent="0.35">
      <c r="A94" t="str">
        <f t="shared" si="2"/>
        <v>DISTRIBUCION VOLUMEN X CRITERIO (kg ó litros)Chocolatinas/Chocolate/BombonesNOROESTE</v>
      </c>
      <c r="B94">
        <v>0</v>
      </c>
      <c r="C94">
        <v>0</v>
      </c>
      <c r="D94" t="s">
        <v>79</v>
      </c>
      <c r="E94">
        <v>3.1473469442094513</v>
      </c>
      <c r="F94">
        <v>0.78475640432488047</v>
      </c>
      <c r="G94">
        <v>12.738497262806749</v>
      </c>
      <c r="H94">
        <v>2.5460735267201375</v>
      </c>
      <c r="J94">
        <v>0</v>
      </c>
    </row>
    <row r="95" spans="1:10" x14ac:dyDescent="0.35">
      <c r="A95" t="str">
        <f t="shared" si="2"/>
        <v>DISTRIBUCION VOLUMEN X CRITERIO (kg ó litros)Chocolatinas/Chocolate/Bombones&lt;2MIL</v>
      </c>
      <c r="B95">
        <v>0</v>
      </c>
      <c r="C95">
        <v>0</v>
      </c>
      <c r="D95" t="s">
        <v>41</v>
      </c>
      <c r="E95" t="s">
        <v>91</v>
      </c>
      <c r="F95">
        <v>1.4797898972253978</v>
      </c>
      <c r="G95">
        <v>6.756203654563488</v>
      </c>
      <c r="H95">
        <v>3.5014850286503321</v>
      </c>
      <c r="J95">
        <v>0</v>
      </c>
    </row>
    <row r="96" spans="1:10" x14ac:dyDescent="0.35">
      <c r="A96" t="str">
        <f t="shared" si="2"/>
        <v>DISTRIBUCION VOLUMEN X CRITERIO (kg ó litros)Chocolatinas/Chocolate/Bombones2-5MIL</v>
      </c>
      <c r="B96">
        <v>0</v>
      </c>
      <c r="C96">
        <v>0</v>
      </c>
      <c r="D96" t="s">
        <v>44</v>
      </c>
      <c r="E96">
        <v>12.649926566139735</v>
      </c>
      <c r="F96">
        <v>2.8471781106551615</v>
      </c>
      <c r="G96">
        <v>7.3991355947289676</v>
      </c>
      <c r="H96">
        <v>4.5194072076561653</v>
      </c>
      <c r="J96">
        <v>0</v>
      </c>
    </row>
    <row r="97" spans="1:10" x14ac:dyDescent="0.35">
      <c r="A97" t="str">
        <f t="shared" si="2"/>
        <v>DISTRIBUCION VOLUMEN X CRITERIO (kg ó litros)Chocolatinas/Chocolate/Bombones5-10MIL</v>
      </c>
      <c r="B97">
        <v>0</v>
      </c>
      <c r="C97">
        <v>0</v>
      </c>
      <c r="D97" t="s">
        <v>46</v>
      </c>
      <c r="E97" t="s">
        <v>91</v>
      </c>
      <c r="F97">
        <v>3.1551843276898328</v>
      </c>
      <c r="G97">
        <v>7.6410512478313279</v>
      </c>
      <c r="H97">
        <v>0.23230596082713528</v>
      </c>
      <c r="J97">
        <v>0</v>
      </c>
    </row>
    <row r="98" spans="1:10" x14ac:dyDescent="0.35">
      <c r="A98" t="str">
        <f t="shared" si="2"/>
        <v>DISTRIBUCION VOLUMEN X CRITERIO (kg ó litros)Chocolatinas/Chocolate/Bombones10-30MIL</v>
      </c>
      <c r="B98">
        <v>0</v>
      </c>
      <c r="C98">
        <v>0</v>
      </c>
      <c r="D98" t="s">
        <v>48</v>
      </c>
      <c r="E98">
        <v>28.45827231601023</v>
      </c>
      <c r="F98">
        <v>16.219577799203126</v>
      </c>
      <c r="G98">
        <v>19.572900627199125</v>
      </c>
      <c r="H98">
        <v>19.319625245684279</v>
      </c>
      <c r="J98">
        <v>0</v>
      </c>
    </row>
    <row r="99" spans="1:10" x14ac:dyDescent="0.35">
      <c r="A99" t="str">
        <f t="shared" si="2"/>
        <v>DISTRIBUCION VOLUMEN X CRITERIO (kg ó litros)Chocolatinas/Chocolate/Bombones30-100MIL</v>
      </c>
      <c r="B99">
        <v>0</v>
      </c>
      <c r="C99">
        <v>0</v>
      </c>
      <c r="D99" t="s">
        <v>50</v>
      </c>
      <c r="E99">
        <v>9.483576170217157</v>
      </c>
      <c r="F99">
        <v>21.862280671116878</v>
      </c>
      <c r="G99">
        <v>27.61893110561584</v>
      </c>
      <c r="H99">
        <v>18.474237326759262</v>
      </c>
      <c r="J99">
        <v>0</v>
      </c>
    </row>
    <row r="100" spans="1:10" x14ac:dyDescent="0.35">
      <c r="A100" t="str">
        <f t="shared" si="2"/>
        <v>DISTRIBUCION VOLUMEN X CRITERIO (kg ó litros)Chocolatinas/Chocolate/Bombones100-200MIL</v>
      </c>
      <c r="B100">
        <v>0</v>
      </c>
      <c r="C100">
        <v>0</v>
      </c>
      <c r="D100" t="s">
        <v>52</v>
      </c>
      <c r="E100">
        <v>12.988635265100051</v>
      </c>
      <c r="F100">
        <v>5.4997440168376741</v>
      </c>
      <c r="G100">
        <v>1.1638111401290103</v>
      </c>
      <c r="H100">
        <v>34.410983951751078</v>
      </c>
      <c r="J100">
        <v>0</v>
      </c>
    </row>
    <row r="101" spans="1:10" x14ac:dyDescent="0.35">
      <c r="A101" t="str">
        <f t="shared" si="2"/>
        <v>DISTRIBUCION VOLUMEN X CRITERIO (kg ó litros)Chocolatinas/Chocolate/Bombones200-500MIL</v>
      </c>
      <c r="B101">
        <v>0</v>
      </c>
      <c r="C101">
        <v>0</v>
      </c>
      <c r="D101" t="s">
        <v>54</v>
      </c>
      <c r="E101">
        <v>0.91472294128356824</v>
      </c>
      <c r="F101">
        <v>3.0378571927577722</v>
      </c>
      <c r="G101">
        <v>7.2779162265916391</v>
      </c>
      <c r="H101">
        <v>16.18408103459447</v>
      </c>
      <c r="J101">
        <v>0</v>
      </c>
    </row>
    <row r="102" spans="1:10" x14ac:dyDescent="0.35">
      <c r="A102" t="str">
        <f t="shared" si="2"/>
        <v>DISTRIBUCION VOLUMEN X CRITERIO (kg ó litros)Chocolatinas/Chocolate/Bombones&gt;500MIL</v>
      </c>
      <c r="B102">
        <v>0</v>
      </c>
      <c r="C102">
        <v>0</v>
      </c>
      <c r="D102" t="s">
        <v>56</v>
      </c>
      <c r="E102">
        <v>35.504862035373499</v>
      </c>
      <c r="F102">
        <v>45.898398217915201</v>
      </c>
      <c r="G102">
        <v>22.570042315625592</v>
      </c>
      <c r="H102">
        <v>3.3578779324451338</v>
      </c>
      <c r="J102">
        <v>0</v>
      </c>
    </row>
    <row r="103" spans="1:10" x14ac:dyDescent="0.35">
      <c r="A103" t="str">
        <f t="shared" si="2"/>
        <v>DISTRIBUCION VOLUMEN X CRITERIO (kg ó litros)Chocolatinas/Chocolate/BombonesDE 15 A 19 AÑOS</v>
      </c>
      <c r="B103">
        <v>0</v>
      </c>
      <c r="C103">
        <v>0</v>
      </c>
      <c r="D103" t="s">
        <v>80</v>
      </c>
      <c r="E103">
        <v>13.932487537226393</v>
      </c>
      <c r="F103" t="s">
        <v>91</v>
      </c>
      <c r="G103">
        <v>6.2941680699138924</v>
      </c>
      <c r="H103">
        <v>13.840961183405515</v>
      </c>
      <c r="J103">
        <v>0</v>
      </c>
    </row>
    <row r="104" spans="1:10" x14ac:dyDescent="0.35">
      <c r="A104" t="str">
        <f t="shared" si="2"/>
        <v>DISTRIBUCION VOLUMEN X CRITERIO (kg ó litros)Chocolatinas/Chocolate/BombonesDE 20 A 24 AÑOS</v>
      </c>
      <c r="B104">
        <v>0</v>
      </c>
      <c r="C104">
        <v>0</v>
      </c>
      <c r="D104" t="s">
        <v>81</v>
      </c>
      <c r="E104">
        <v>3.2722880493409607</v>
      </c>
      <c r="F104">
        <v>1.4797898972253978</v>
      </c>
      <c r="G104">
        <v>1.6868723581593181</v>
      </c>
      <c r="H104">
        <v>3.7063363094995485</v>
      </c>
      <c r="J104">
        <v>0</v>
      </c>
    </row>
    <row r="105" spans="1:10" x14ac:dyDescent="0.35">
      <c r="A105" t="str">
        <f t="shared" si="2"/>
        <v>DISTRIBUCION VOLUMEN X CRITERIO (kg ó litros)Chocolatinas/Chocolate/BombonesDE 25 A 34 AÑOS</v>
      </c>
      <c r="B105">
        <v>0</v>
      </c>
      <c r="C105">
        <v>0</v>
      </c>
      <c r="D105" t="s">
        <v>82</v>
      </c>
      <c r="E105">
        <v>27.079038611845125</v>
      </c>
      <c r="F105">
        <v>6.3209282612676905</v>
      </c>
      <c r="G105">
        <v>10.712553082579834</v>
      </c>
      <c r="H105">
        <v>22.503609095100288</v>
      </c>
      <c r="J105">
        <v>0</v>
      </c>
    </row>
    <row r="106" spans="1:10" x14ac:dyDescent="0.35">
      <c r="A106" t="str">
        <f t="shared" si="2"/>
        <v>DISTRIBUCION VOLUMEN X CRITERIO (kg ó litros)Chocolatinas/Chocolate/BombonesDE 35 A 49 AÑOS</v>
      </c>
      <c r="B106">
        <v>0</v>
      </c>
      <c r="C106">
        <v>0</v>
      </c>
      <c r="D106" t="s">
        <v>83</v>
      </c>
      <c r="E106">
        <v>6.9722299649646242</v>
      </c>
      <c r="F106">
        <v>33.216861517565512</v>
      </c>
      <c r="G106">
        <v>31.537097065158008</v>
      </c>
      <c r="H106">
        <v>3.7798296836888006</v>
      </c>
      <c r="J106">
        <v>0</v>
      </c>
    </row>
    <row r="107" spans="1:10" x14ac:dyDescent="0.35">
      <c r="A107" t="str">
        <f t="shared" si="2"/>
        <v>DISTRIBUCION VOLUMEN X CRITERIO (kg ó litros)Chocolatinas/Chocolate/BombonesDE 50 A 59 AÑOS</v>
      </c>
      <c r="B107">
        <v>0</v>
      </c>
      <c r="C107">
        <v>0</v>
      </c>
      <c r="D107" t="s">
        <v>84</v>
      </c>
      <c r="E107">
        <v>43.00880009580797</v>
      </c>
      <c r="F107">
        <v>50.101028944744051</v>
      </c>
      <c r="G107">
        <v>30.972235304665261</v>
      </c>
      <c r="H107">
        <v>19.618241043527128</v>
      </c>
      <c r="J107">
        <v>0</v>
      </c>
    </row>
    <row r="108" spans="1:10" x14ac:dyDescent="0.35">
      <c r="A108" t="str">
        <f t="shared" si="2"/>
        <v>DISTRIBUCION VOLUMEN X CRITERIO (kg ó litros)Chocolatinas/Chocolate/BombonesDE 60 A 75 AÑOS</v>
      </c>
      <c r="B108">
        <v>0</v>
      </c>
      <c r="C108">
        <v>0</v>
      </c>
      <c r="D108" t="s">
        <v>85</v>
      </c>
      <c r="E108">
        <v>5.7351460872712012</v>
      </c>
      <c r="F108">
        <v>8.8813972615799077</v>
      </c>
      <c r="G108">
        <v>18.797070857326375</v>
      </c>
      <c r="H108">
        <v>36.551025449291515</v>
      </c>
      <c r="J108">
        <v>0</v>
      </c>
    </row>
    <row r="109" spans="1:10" x14ac:dyDescent="0.35">
      <c r="A109" t="str">
        <f t="shared" si="2"/>
        <v>DISTRIBUCION VOLUMEN X CRITERIO (kg ó litros)Chocolatinas/Chocolate/BombonesNIVEL ALTO</v>
      </c>
      <c r="B109">
        <v>0</v>
      </c>
      <c r="C109">
        <v>0</v>
      </c>
      <c r="D109" t="s">
        <v>86</v>
      </c>
      <c r="E109">
        <v>4.7357659978040019</v>
      </c>
      <c r="F109">
        <v>7.1239408576128564</v>
      </c>
      <c r="G109">
        <v>13.055822290385139</v>
      </c>
      <c r="H109">
        <v>6.2376265687002794</v>
      </c>
      <c r="J109">
        <v>0</v>
      </c>
    </row>
    <row r="110" spans="1:10" x14ac:dyDescent="0.35">
      <c r="A110" t="str">
        <f t="shared" si="2"/>
        <v>DISTRIBUCION VOLUMEN X CRITERIO (kg ó litros)Chocolatinas/Chocolate/BombonesNIVEL MEDIO ALTO</v>
      </c>
      <c r="B110">
        <v>0</v>
      </c>
      <c r="C110">
        <v>0</v>
      </c>
      <c r="D110" t="s">
        <v>87</v>
      </c>
      <c r="E110">
        <v>5.2382491975384564</v>
      </c>
      <c r="F110">
        <v>7.4314439423148277</v>
      </c>
      <c r="G110">
        <v>10.278454768586171</v>
      </c>
      <c r="H110">
        <v>4.7259491079790026</v>
      </c>
      <c r="J110">
        <v>0</v>
      </c>
    </row>
    <row r="111" spans="1:10" x14ac:dyDescent="0.35">
      <c r="A111" t="str">
        <f t="shared" si="2"/>
        <v>DISTRIBUCION VOLUMEN X CRITERIO (kg ó litros)Chocolatinas/Chocolate/BombonesNIVEL MEDIO</v>
      </c>
      <c r="B111">
        <v>0</v>
      </c>
      <c r="C111">
        <v>0</v>
      </c>
      <c r="D111" t="s">
        <v>88</v>
      </c>
      <c r="E111">
        <v>14.071792409883846</v>
      </c>
      <c r="F111">
        <v>25.069258331892684</v>
      </c>
      <c r="G111">
        <v>35.053547834701213</v>
      </c>
      <c r="H111">
        <v>11.669027151807429</v>
      </c>
      <c r="J111">
        <v>0</v>
      </c>
    </row>
    <row r="112" spans="1:10" x14ac:dyDescent="0.35">
      <c r="A112" t="str">
        <f t="shared" si="2"/>
        <v>DISTRIBUCION VOLUMEN X CRITERIO (kg ó litros)Chocolatinas/Chocolate/BombonesNIVEL MEDIO BAJO</v>
      </c>
      <c r="B112">
        <v>0</v>
      </c>
      <c r="C112">
        <v>0</v>
      </c>
      <c r="D112" t="s">
        <v>89</v>
      </c>
      <c r="E112">
        <v>2.4885963616268643</v>
      </c>
      <c r="F112">
        <v>1.5739069970250974</v>
      </c>
      <c r="G112">
        <v>21.568512532876095</v>
      </c>
      <c r="H112">
        <v>42.931201800883983</v>
      </c>
      <c r="J112">
        <v>0</v>
      </c>
    </row>
    <row r="113" spans="1:10" x14ac:dyDescent="0.35">
      <c r="A113" t="str">
        <f t="shared" si="2"/>
        <v>DISTRIBUCION VOLUMEN X CRITERIO (kg ó litros)Chocolatinas/Chocolate/BombonesNIVEL BAJO</v>
      </c>
      <c r="B113">
        <v>0</v>
      </c>
      <c r="C113">
        <v>0</v>
      </c>
      <c r="D113" t="s">
        <v>90</v>
      </c>
      <c r="E113">
        <v>73.465596166069233</v>
      </c>
      <c r="F113">
        <v>58.801455753537077</v>
      </c>
      <c r="G113">
        <v>20.043657543125441</v>
      </c>
      <c r="H113">
        <v>34.436201435631894</v>
      </c>
      <c r="J113">
        <v>0</v>
      </c>
    </row>
    <row r="114" spans="1:10" x14ac:dyDescent="0.35">
      <c r="A114" t="str">
        <f>$B$2&amp;$C$114&amp;D114</f>
        <v>DISTRIBUCION VOLUMEN X CRITERIO (kg ó litros)ChiclesT.ESPAÑA</v>
      </c>
      <c r="B114">
        <v>0</v>
      </c>
      <c r="C114" t="s">
        <v>132</v>
      </c>
      <c r="D114" t="s">
        <v>22</v>
      </c>
      <c r="E114">
        <v>100</v>
      </c>
      <c r="F114">
        <v>100</v>
      </c>
      <c r="G114">
        <v>100</v>
      </c>
      <c r="H114">
        <v>100</v>
      </c>
      <c r="J114">
        <v>0</v>
      </c>
    </row>
    <row r="115" spans="1:10" x14ac:dyDescent="0.35">
      <c r="A115" t="str">
        <f t="shared" ref="A115:A141" si="3">$B$2&amp;$C$114&amp;D115</f>
        <v>DISTRIBUCION VOLUMEN X CRITERIO (kg ó litros)ChiclesBCN AM</v>
      </c>
      <c r="B115">
        <v>0</v>
      </c>
      <c r="C115">
        <v>0</v>
      </c>
      <c r="D115" t="s">
        <v>72</v>
      </c>
      <c r="E115">
        <v>5.4156246944918731</v>
      </c>
      <c r="F115">
        <v>6.4527437326086412</v>
      </c>
      <c r="G115">
        <v>8.3672708863115908</v>
      </c>
      <c r="H115">
        <v>5.7057140973695955</v>
      </c>
      <c r="J115">
        <v>0</v>
      </c>
    </row>
    <row r="116" spans="1:10" x14ac:dyDescent="0.35">
      <c r="A116" t="str">
        <f t="shared" si="3"/>
        <v>DISTRIBUCION VOLUMEN X CRITERIO (kg ó litros)ChiclesREST.CAT ARAGON</v>
      </c>
      <c r="B116">
        <v>0</v>
      </c>
      <c r="C116">
        <v>0</v>
      </c>
      <c r="D116" t="s">
        <v>73</v>
      </c>
      <c r="E116">
        <v>3.1145646769496929</v>
      </c>
      <c r="F116">
        <v>4.6554485563274861</v>
      </c>
      <c r="G116" t="s">
        <v>91</v>
      </c>
      <c r="H116" t="s">
        <v>91</v>
      </c>
      <c r="J116">
        <v>0</v>
      </c>
    </row>
    <row r="117" spans="1:10" x14ac:dyDescent="0.35">
      <c r="A117" t="str">
        <f t="shared" si="3"/>
        <v>DISTRIBUCION VOLUMEN X CRITERIO (kg ó litros)ChiclesLEVANTE</v>
      </c>
      <c r="B117">
        <v>0</v>
      </c>
      <c r="C117">
        <v>0</v>
      </c>
      <c r="D117" t="s">
        <v>74</v>
      </c>
      <c r="E117">
        <v>20.653747985939741</v>
      </c>
      <c r="F117">
        <v>8.1939919929003882</v>
      </c>
      <c r="G117">
        <v>13.36652944174771</v>
      </c>
      <c r="H117">
        <v>4.3127693285652313</v>
      </c>
      <c r="J117">
        <v>0</v>
      </c>
    </row>
    <row r="118" spans="1:10" x14ac:dyDescent="0.35">
      <c r="A118" t="str">
        <f t="shared" si="3"/>
        <v>DISTRIBUCION VOLUMEN X CRITERIO (kg ó litros)ChiclesANDALUCIA</v>
      </c>
      <c r="B118">
        <v>0</v>
      </c>
      <c r="C118">
        <v>0</v>
      </c>
      <c r="D118" t="s">
        <v>75</v>
      </c>
      <c r="E118">
        <v>33.645819709240953</v>
      </c>
      <c r="F118">
        <v>47.054359135468317</v>
      </c>
      <c r="G118">
        <v>34.087946913215774</v>
      </c>
      <c r="H118">
        <v>42.417825574192541</v>
      </c>
      <c r="J118">
        <v>0</v>
      </c>
    </row>
    <row r="119" spans="1:10" x14ac:dyDescent="0.35">
      <c r="A119" t="str">
        <f t="shared" si="3"/>
        <v>DISTRIBUCION VOLUMEN X CRITERIO (kg ó litros)ChiclesMDD AM</v>
      </c>
      <c r="B119">
        <v>0</v>
      </c>
      <c r="C119">
        <v>0</v>
      </c>
      <c r="D119" t="s">
        <v>76</v>
      </c>
      <c r="E119">
        <v>17.385778752460674</v>
      </c>
      <c r="F119">
        <v>8.9382581082357078</v>
      </c>
      <c r="G119">
        <v>24.567600143270724</v>
      </c>
      <c r="H119">
        <v>1.7143929010289427</v>
      </c>
      <c r="J119">
        <v>0</v>
      </c>
    </row>
    <row r="120" spans="1:10" x14ac:dyDescent="0.35">
      <c r="A120" t="str">
        <f t="shared" si="3"/>
        <v>DISTRIBUCION VOLUMEN X CRITERIO (kg ó litros)ChiclesRTO CENTRO</v>
      </c>
      <c r="B120">
        <v>0</v>
      </c>
      <c r="C120">
        <v>0</v>
      </c>
      <c r="D120" t="s">
        <v>77</v>
      </c>
      <c r="E120">
        <v>0.68566911890800963</v>
      </c>
      <c r="F120">
        <v>6.9301575292703532</v>
      </c>
      <c r="G120">
        <v>8.8542266733273038</v>
      </c>
      <c r="H120">
        <v>3.1073371331149588</v>
      </c>
      <c r="J120">
        <v>0</v>
      </c>
    </row>
    <row r="121" spans="1:10" x14ac:dyDescent="0.35">
      <c r="A121" t="str">
        <f t="shared" si="3"/>
        <v>DISTRIBUCION VOLUMEN X CRITERIO (kg ó litros)ChiclesNORTE-CENTRO</v>
      </c>
      <c r="B121">
        <v>0</v>
      </c>
      <c r="C121">
        <v>0</v>
      </c>
      <c r="D121" t="s">
        <v>78</v>
      </c>
      <c r="E121">
        <v>17.158000599941861</v>
      </c>
      <c r="F121">
        <v>17.389766953236997</v>
      </c>
      <c r="G121">
        <v>2.8030135220819041E-2</v>
      </c>
      <c r="H121" t="s">
        <v>91</v>
      </c>
      <c r="J121">
        <v>0</v>
      </c>
    </row>
    <row r="122" spans="1:10" x14ac:dyDescent="0.35">
      <c r="A122" t="str">
        <f t="shared" si="3"/>
        <v>DISTRIBUCION VOLUMEN X CRITERIO (kg ó litros)ChiclesNOROESTE</v>
      </c>
      <c r="B122">
        <v>0</v>
      </c>
      <c r="C122">
        <v>0</v>
      </c>
      <c r="D122" t="s">
        <v>79</v>
      </c>
      <c r="E122">
        <v>1.9407922518243661</v>
      </c>
      <c r="F122">
        <v>0.38526103805272538</v>
      </c>
      <c r="G122">
        <v>10.728401417689302</v>
      </c>
      <c r="H122">
        <v>42.741960518463451</v>
      </c>
      <c r="J122">
        <v>0</v>
      </c>
    </row>
    <row r="123" spans="1:10" x14ac:dyDescent="0.35">
      <c r="A123" t="str">
        <f t="shared" si="3"/>
        <v>DISTRIBUCION VOLUMEN X CRITERIO (kg ó litros)Chicles&lt;2MIL</v>
      </c>
      <c r="B123">
        <v>0</v>
      </c>
      <c r="C123">
        <v>0</v>
      </c>
      <c r="D123" t="s">
        <v>41</v>
      </c>
      <c r="E123">
        <v>4.7880631280336949</v>
      </c>
      <c r="F123" t="s">
        <v>91</v>
      </c>
      <c r="G123" t="s">
        <v>91</v>
      </c>
      <c r="H123">
        <v>3.1073371331149588</v>
      </c>
      <c r="J123">
        <v>0</v>
      </c>
    </row>
    <row r="124" spans="1:10" x14ac:dyDescent="0.35">
      <c r="A124" t="str">
        <f t="shared" si="3"/>
        <v>DISTRIBUCION VOLUMEN X CRITERIO (kg ó litros)Chicles2-5MIL</v>
      </c>
      <c r="B124">
        <v>0</v>
      </c>
      <c r="C124">
        <v>0</v>
      </c>
      <c r="D124" t="s">
        <v>44</v>
      </c>
      <c r="E124">
        <v>25.186138823723041</v>
      </c>
      <c r="F124">
        <v>26.963238480523742</v>
      </c>
      <c r="G124">
        <v>4.7134591930498333</v>
      </c>
      <c r="H124" t="s">
        <v>91</v>
      </c>
      <c r="J124">
        <v>0</v>
      </c>
    </row>
    <row r="125" spans="1:10" x14ac:dyDescent="0.35">
      <c r="A125" t="str">
        <f t="shared" si="3"/>
        <v>DISTRIBUCION VOLUMEN X CRITERIO (kg ó litros)Chicles5-10MIL</v>
      </c>
      <c r="B125">
        <v>0</v>
      </c>
      <c r="C125">
        <v>0</v>
      </c>
      <c r="D125" t="s">
        <v>46</v>
      </c>
      <c r="E125">
        <v>0.67404760841804334</v>
      </c>
      <c r="F125">
        <v>11.78504894427391</v>
      </c>
      <c r="G125">
        <v>2.3182573107124758</v>
      </c>
      <c r="H125">
        <v>2.34657510437725</v>
      </c>
      <c r="J125">
        <v>0</v>
      </c>
    </row>
    <row r="126" spans="1:10" x14ac:dyDescent="0.35">
      <c r="A126" t="str">
        <f t="shared" si="3"/>
        <v>DISTRIBUCION VOLUMEN X CRITERIO (kg ó litros)Chicles10-30MIL</v>
      </c>
      <c r="B126">
        <v>0</v>
      </c>
      <c r="C126">
        <v>0</v>
      </c>
      <c r="D126" t="s">
        <v>48</v>
      </c>
      <c r="E126">
        <v>38.147997125587942</v>
      </c>
      <c r="F126">
        <v>11.968338567519742</v>
      </c>
      <c r="G126">
        <v>12.54431230295287</v>
      </c>
      <c r="H126">
        <v>2.8394632423291868</v>
      </c>
      <c r="J126">
        <v>0</v>
      </c>
    </row>
    <row r="127" spans="1:10" x14ac:dyDescent="0.35">
      <c r="A127" t="str">
        <f t="shared" si="3"/>
        <v>DISTRIBUCION VOLUMEN X CRITERIO (kg ó litros)Chicles30-100MIL</v>
      </c>
      <c r="B127">
        <v>0</v>
      </c>
      <c r="C127">
        <v>0</v>
      </c>
      <c r="D127" t="s">
        <v>50</v>
      </c>
      <c r="E127">
        <v>7.8383216366230828</v>
      </c>
      <c r="F127">
        <v>20.218888480030959</v>
      </c>
      <c r="G127">
        <v>42.886112461478824</v>
      </c>
      <c r="H127">
        <v>44.708154742651438</v>
      </c>
      <c r="J127">
        <v>0</v>
      </c>
    </row>
    <row r="128" spans="1:10" x14ac:dyDescent="0.35">
      <c r="A128" t="str">
        <f t="shared" si="3"/>
        <v>DISTRIBUCION VOLUMEN X CRITERIO (kg ó litros)Chicles100-200MIL</v>
      </c>
      <c r="B128">
        <v>0</v>
      </c>
      <c r="C128">
        <v>0</v>
      </c>
      <c r="D128" t="s">
        <v>52</v>
      </c>
      <c r="E128">
        <v>2.2162218287404785</v>
      </c>
      <c r="F128">
        <v>10.891325309929359</v>
      </c>
      <c r="G128" t="s">
        <v>91</v>
      </c>
      <c r="H128">
        <v>1.7143929010289427</v>
      </c>
      <c r="J128">
        <v>0</v>
      </c>
    </row>
    <row r="129" spans="1:10" x14ac:dyDescent="0.35">
      <c r="A129" t="str">
        <f t="shared" si="3"/>
        <v>DISTRIBUCION VOLUMEN X CRITERIO (kg ó litros)Chicles200-500MIL</v>
      </c>
      <c r="B129">
        <v>0</v>
      </c>
      <c r="C129">
        <v>0</v>
      </c>
      <c r="D129" t="s">
        <v>54</v>
      </c>
      <c r="E129">
        <v>3.6259120790370685</v>
      </c>
      <c r="F129">
        <v>16.978501256598374</v>
      </c>
      <c r="G129">
        <v>32.979386909213879</v>
      </c>
      <c r="H129">
        <v>39.578362331863353</v>
      </c>
      <c r="J129">
        <v>0</v>
      </c>
    </row>
    <row r="130" spans="1:10" x14ac:dyDescent="0.35">
      <c r="A130" t="str">
        <f t="shared" si="3"/>
        <v>DISTRIBUCION VOLUMEN X CRITERIO (kg ó litros)Chicles&gt;500MIL</v>
      </c>
      <c r="B130">
        <v>0</v>
      </c>
      <c r="C130">
        <v>0</v>
      </c>
      <c r="D130" t="s">
        <v>56</v>
      </c>
      <c r="E130">
        <v>17.523299523251161</v>
      </c>
      <c r="F130">
        <v>1.1946628230484513</v>
      </c>
      <c r="G130">
        <v>4.5584707821819936</v>
      </c>
      <c r="H130">
        <v>5.7057140973695955</v>
      </c>
      <c r="J130">
        <v>0</v>
      </c>
    </row>
    <row r="131" spans="1:10" x14ac:dyDescent="0.35">
      <c r="A131" t="str">
        <f t="shared" si="3"/>
        <v>DISTRIBUCION VOLUMEN X CRITERIO (kg ó litros)ChiclesDE 15 A 19 AÑOS</v>
      </c>
      <c r="B131">
        <v>0</v>
      </c>
      <c r="C131">
        <v>0</v>
      </c>
      <c r="D131" t="s">
        <v>80</v>
      </c>
      <c r="E131">
        <v>25.186138823723041</v>
      </c>
      <c r="F131">
        <v>26.963238480523742</v>
      </c>
      <c r="G131" t="s">
        <v>91</v>
      </c>
      <c r="H131" t="s">
        <v>91</v>
      </c>
      <c r="J131">
        <v>0</v>
      </c>
    </row>
    <row r="132" spans="1:10" x14ac:dyDescent="0.35">
      <c r="A132" t="str">
        <f t="shared" si="3"/>
        <v>DISTRIBUCION VOLUMEN X CRITERIO (kg ó litros)ChiclesDE 20 A 24 AÑOS</v>
      </c>
      <c r="B132">
        <v>0</v>
      </c>
      <c r="C132">
        <v>0</v>
      </c>
      <c r="D132" t="s">
        <v>81</v>
      </c>
      <c r="E132">
        <v>0.99015250563935364</v>
      </c>
      <c r="F132" t="s">
        <v>91</v>
      </c>
      <c r="G132">
        <v>10.005113868463345</v>
      </c>
      <c r="H132" t="s">
        <v>91</v>
      </c>
      <c r="J132">
        <v>0</v>
      </c>
    </row>
    <row r="133" spans="1:10" x14ac:dyDescent="0.35">
      <c r="A133" t="str">
        <f t="shared" si="3"/>
        <v>DISTRIBUCION VOLUMEN X CRITERIO (kg ó litros)ChiclesDE 25 A 34 AÑOS</v>
      </c>
      <c r="B133">
        <v>0</v>
      </c>
      <c r="C133">
        <v>0</v>
      </c>
      <c r="D133" t="s">
        <v>82</v>
      </c>
      <c r="E133">
        <v>18.001718808428887</v>
      </c>
      <c r="F133">
        <v>17.755842071372012</v>
      </c>
      <c r="G133">
        <v>2.5007279322373095</v>
      </c>
      <c r="H133">
        <v>8.5451777869640715</v>
      </c>
      <c r="J133">
        <v>0</v>
      </c>
    </row>
    <row r="134" spans="1:10" x14ac:dyDescent="0.35">
      <c r="A134" t="str">
        <f t="shared" si="3"/>
        <v>DISTRIBUCION VOLUMEN X CRITERIO (kg ó litros)ChiclesDE 35 A 49 AÑOS</v>
      </c>
      <c r="B134">
        <v>0</v>
      </c>
      <c r="C134">
        <v>0</v>
      </c>
      <c r="D134" t="s">
        <v>83</v>
      </c>
      <c r="E134">
        <v>22.998967983211212</v>
      </c>
      <c r="F134">
        <v>14.077431850379648</v>
      </c>
      <c r="G134">
        <v>41.260371492809696</v>
      </c>
      <c r="H134">
        <v>18.536873242375446</v>
      </c>
      <c r="J134">
        <v>0</v>
      </c>
    </row>
    <row r="135" spans="1:10" x14ac:dyDescent="0.35">
      <c r="A135" t="str">
        <f t="shared" si="3"/>
        <v>DISTRIBUCION VOLUMEN X CRITERIO (kg ó litros)ChiclesDE 50 A 59 AÑOS</v>
      </c>
      <c r="B135">
        <v>0</v>
      </c>
      <c r="C135">
        <v>0</v>
      </c>
      <c r="D135" t="s">
        <v>84</v>
      </c>
      <c r="E135">
        <v>17.821586907398647</v>
      </c>
      <c r="F135">
        <v>25.551946766982674</v>
      </c>
      <c r="G135">
        <v>38.220467433962355</v>
      </c>
      <c r="H135">
        <v>70.571373866283238</v>
      </c>
      <c r="J135">
        <v>0</v>
      </c>
    </row>
    <row r="136" spans="1:10" x14ac:dyDescent="0.35">
      <c r="A136" t="str">
        <f t="shared" si="3"/>
        <v>DISTRIBUCION VOLUMEN X CRITERIO (kg ó litros)ChiclesDE 60 A 75 AÑOS</v>
      </c>
      <c r="B136">
        <v>0</v>
      </c>
      <c r="C136">
        <v>0</v>
      </c>
      <c r="D136" t="s">
        <v>85</v>
      </c>
      <c r="E136">
        <v>15.001433023360503</v>
      </c>
      <c r="F136">
        <v>15.651548225548103</v>
      </c>
      <c r="G136">
        <v>8.0133246603654893</v>
      </c>
      <c r="H136">
        <v>2.34657510437725</v>
      </c>
      <c r="J136">
        <v>0</v>
      </c>
    </row>
    <row r="137" spans="1:10" x14ac:dyDescent="0.35">
      <c r="A137" t="str">
        <f t="shared" si="3"/>
        <v>DISTRIBUCION VOLUMEN X CRITERIO (kg ó litros)ChiclesNIVEL ALTO</v>
      </c>
      <c r="B137">
        <v>0</v>
      </c>
      <c r="C137">
        <v>0</v>
      </c>
      <c r="D137" t="s">
        <v>86</v>
      </c>
      <c r="E137">
        <v>24.469091310743142</v>
      </c>
      <c r="F137">
        <v>37.699535748352226</v>
      </c>
      <c r="G137">
        <v>6.4799083861806013</v>
      </c>
      <c r="H137">
        <v>19.92981479086972</v>
      </c>
      <c r="J137">
        <v>0</v>
      </c>
    </row>
    <row r="138" spans="1:10" x14ac:dyDescent="0.35">
      <c r="A138" t="str">
        <f t="shared" si="3"/>
        <v>DISTRIBUCION VOLUMEN X CRITERIO (kg ó litros)ChiclesNIVEL MEDIO ALTO</v>
      </c>
      <c r="B138">
        <v>0</v>
      </c>
      <c r="C138">
        <v>0</v>
      </c>
      <c r="D138" t="s">
        <v>87</v>
      </c>
      <c r="E138">
        <v>14.153447232354562</v>
      </c>
      <c r="F138">
        <v>3.286079817491057</v>
      </c>
      <c r="G138">
        <v>9.3906472737062092</v>
      </c>
      <c r="H138">
        <v>12.606145792370263</v>
      </c>
      <c r="J138">
        <v>0</v>
      </c>
    </row>
    <row r="139" spans="1:10" x14ac:dyDescent="0.35">
      <c r="A139" t="str">
        <f t="shared" si="3"/>
        <v>DISTRIBUCION VOLUMEN X CRITERIO (kg ó litros)ChiclesNIVEL MEDIO</v>
      </c>
      <c r="B139">
        <v>0</v>
      </c>
      <c r="C139">
        <v>0</v>
      </c>
      <c r="D139" t="s">
        <v>88</v>
      </c>
      <c r="E139">
        <v>6.3313993112993545</v>
      </c>
      <c r="F139">
        <v>12.738860747533476</v>
      </c>
      <c r="G139">
        <v>9.0306518060002734</v>
      </c>
      <c r="H139">
        <v>7.4201064616801915</v>
      </c>
      <c r="J139">
        <v>0</v>
      </c>
    </row>
    <row r="140" spans="1:10" x14ac:dyDescent="0.35">
      <c r="A140" t="str">
        <f t="shared" si="3"/>
        <v>DISTRIBUCION VOLUMEN X CRITERIO (kg ó litros)ChiclesNIVEL MEDIO BAJO</v>
      </c>
      <c r="B140">
        <v>0</v>
      </c>
      <c r="C140">
        <v>0</v>
      </c>
      <c r="D140" t="s">
        <v>89</v>
      </c>
      <c r="E140">
        <v>14.290584065828519</v>
      </c>
      <c r="F140">
        <v>8.4222235940809593</v>
      </c>
      <c r="G140">
        <v>43.411543729852383</v>
      </c>
      <c r="H140">
        <v>20.465565256033003</v>
      </c>
      <c r="J140">
        <v>0</v>
      </c>
    </row>
    <row r="141" spans="1:10" x14ac:dyDescent="0.35">
      <c r="A141" t="str">
        <f t="shared" si="3"/>
        <v>DISTRIBUCION VOLUMEN X CRITERIO (kg ó litros)ChiclesNIVEL BAJO</v>
      </c>
      <c r="B141">
        <v>0</v>
      </c>
      <c r="C141">
        <v>0</v>
      </c>
      <c r="D141" t="s">
        <v>90</v>
      </c>
      <c r="E141">
        <v>40.755477414686148</v>
      </c>
      <c r="F141">
        <v>37.853291606699102</v>
      </c>
      <c r="G141">
        <v>31.687249361623117</v>
      </c>
      <c r="H141">
        <v>39.578362331863353</v>
      </c>
      <c r="J141">
        <v>0</v>
      </c>
    </row>
    <row r="142" spans="1:10" x14ac:dyDescent="0.35">
      <c r="A142" t="str">
        <f>$B$2&amp;$C$142&amp;D142</f>
        <v>DISTRIBUCION VOLUMEN X CRITERIO (kg ó litros)CaramelosT.ESPAÑA</v>
      </c>
      <c r="B142">
        <v>0</v>
      </c>
      <c r="C142" t="s">
        <v>133</v>
      </c>
      <c r="D142" t="s">
        <v>22</v>
      </c>
      <c r="E142">
        <v>100</v>
      </c>
      <c r="F142">
        <v>100</v>
      </c>
      <c r="G142">
        <v>100</v>
      </c>
      <c r="H142">
        <v>100</v>
      </c>
      <c r="J142">
        <v>0</v>
      </c>
    </row>
    <row r="143" spans="1:10" x14ac:dyDescent="0.35">
      <c r="A143" t="str">
        <f t="shared" ref="A143:A169" si="4">$B$2&amp;$C$142&amp;D143</f>
        <v>DISTRIBUCION VOLUMEN X CRITERIO (kg ó litros)CaramelosBCN AM</v>
      </c>
      <c r="B143">
        <v>0</v>
      </c>
      <c r="C143">
        <v>0</v>
      </c>
      <c r="D143" t="s">
        <v>72</v>
      </c>
      <c r="E143">
        <v>0.37205580738132404</v>
      </c>
      <c r="F143">
        <v>8.7386917355887146</v>
      </c>
      <c r="G143">
        <v>0.43955168331398831</v>
      </c>
      <c r="H143">
        <v>9.159070444840598</v>
      </c>
      <c r="J143">
        <v>0</v>
      </c>
    </row>
    <row r="144" spans="1:10" x14ac:dyDescent="0.35">
      <c r="A144" t="str">
        <f t="shared" si="4"/>
        <v>DISTRIBUCION VOLUMEN X CRITERIO (kg ó litros)CaramelosREST.CAT ARAGON</v>
      </c>
      <c r="B144">
        <v>0</v>
      </c>
      <c r="C144">
        <v>0</v>
      </c>
      <c r="D144" t="s">
        <v>73</v>
      </c>
      <c r="E144" t="s">
        <v>91</v>
      </c>
      <c r="F144">
        <v>0.32751479660096006</v>
      </c>
      <c r="G144">
        <v>9.878452082813153</v>
      </c>
      <c r="H144" t="s">
        <v>91</v>
      </c>
      <c r="J144">
        <v>0</v>
      </c>
    </row>
    <row r="145" spans="1:10" x14ac:dyDescent="0.35">
      <c r="A145" t="str">
        <f t="shared" si="4"/>
        <v>DISTRIBUCION VOLUMEN X CRITERIO (kg ó litros)CaramelosLEVANTE</v>
      </c>
      <c r="B145">
        <v>0</v>
      </c>
      <c r="C145">
        <v>0</v>
      </c>
      <c r="D145" t="s">
        <v>74</v>
      </c>
      <c r="E145">
        <v>16.36834498224853</v>
      </c>
      <c r="F145">
        <v>4.6889316023776457</v>
      </c>
      <c r="G145">
        <v>6.6316488893838317</v>
      </c>
      <c r="H145" t="s">
        <v>91</v>
      </c>
      <c r="J145">
        <v>0</v>
      </c>
    </row>
    <row r="146" spans="1:10" x14ac:dyDescent="0.35">
      <c r="A146" t="str">
        <f t="shared" si="4"/>
        <v>DISTRIBUCION VOLUMEN X CRITERIO (kg ó litros)CaramelosANDALUCIA</v>
      </c>
      <c r="B146">
        <v>0</v>
      </c>
      <c r="C146">
        <v>0</v>
      </c>
      <c r="D146" t="s">
        <v>75</v>
      </c>
      <c r="E146">
        <v>17.718631107165816</v>
      </c>
      <c r="F146">
        <v>69.7637021488014</v>
      </c>
      <c r="G146">
        <v>59.577199082698996</v>
      </c>
      <c r="H146">
        <v>79.310578169834983</v>
      </c>
      <c r="J146">
        <v>0</v>
      </c>
    </row>
    <row r="147" spans="1:10" x14ac:dyDescent="0.35">
      <c r="A147" t="str">
        <f t="shared" si="4"/>
        <v>DISTRIBUCION VOLUMEN X CRITERIO (kg ó litros)CaramelosMDD AM</v>
      </c>
      <c r="B147">
        <v>0</v>
      </c>
      <c r="C147">
        <v>0</v>
      </c>
      <c r="D147" t="s">
        <v>76</v>
      </c>
      <c r="E147">
        <v>5.5681833217604177</v>
      </c>
      <c r="F147">
        <v>0.46133643083564002</v>
      </c>
      <c r="G147">
        <v>7.9702392668033957</v>
      </c>
      <c r="H147">
        <v>2.2130833291795615</v>
      </c>
      <c r="J147">
        <v>0</v>
      </c>
    </row>
    <row r="148" spans="1:10" x14ac:dyDescent="0.35">
      <c r="A148" t="str">
        <f t="shared" si="4"/>
        <v>DISTRIBUCION VOLUMEN X CRITERIO (kg ó litros)CaramelosRTO CENTRO</v>
      </c>
      <c r="B148">
        <v>0</v>
      </c>
      <c r="C148">
        <v>0</v>
      </c>
      <c r="D148" t="s">
        <v>77</v>
      </c>
      <c r="E148">
        <v>4.2891874673666459</v>
      </c>
      <c r="F148">
        <v>10.161698473461195</v>
      </c>
      <c r="G148">
        <v>14.247055272046078</v>
      </c>
      <c r="H148">
        <v>1.1968136676756496</v>
      </c>
      <c r="J148">
        <v>0</v>
      </c>
    </row>
    <row r="149" spans="1:10" x14ac:dyDescent="0.35">
      <c r="A149" t="str">
        <f t="shared" si="4"/>
        <v>DISTRIBUCION VOLUMEN X CRITERIO (kg ó litros)CaramelosNORTE-CENTRO</v>
      </c>
      <c r="B149">
        <v>0</v>
      </c>
      <c r="C149">
        <v>0</v>
      </c>
      <c r="D149" t="s">
        <v>78</v>
      </c>
      <c r="E149">
        <v>53.451711273910597</v>
      </c>
      <c r="F149">
        <v>0.17993900098906215</v>
      </c>
      <c r="G149">
        <v>1.2558619523256811</v>
      </c>
      <c r="H149">
        <v>7.9590272351261468</v>
      </c>
      <c r="J149">
        <v>0</v>
      </c>
    </row>
    <row r="150" spans="1:10" x14ac:dyDescent="0.35">
      <c r="A150" t="str">
        <f t="shared" si="4"/>
        <v>DISTRIBUCION VOLUMEN X CRITERIO (kg ó litros)CaramelosNOROESTE</v>
      </c>
      <c r="B150">
        <v>0</v>
      </c>
      <c r="C150">
        <v>0</v>
      </c>
      <c r="D150" t="s">
        <v>79</v>
      </c>
      <c r="E150">
        <v>2.2319130123067863</v>
      </c>
      <c r="F150">
        <v>5.6781761155882018</v>
      </c>
      <c r="G150" t="s">
        <v>91</v>
      </c>
      <c r="H150">
        <v>0.16144071197461451</v>
      </c>
      <c r="J150">
        <v>0</v>
      </c>
    </row>
    <row r="151" spans="1:10" x14ac:dyDescent="0.35">
      <c r="A151" t="str">
        <f t="shared" si="4"/>
        <v>DISTRIBUCION VOLUMEN X CRITERIO (kg ó litros)Caramelos&lt;2MIL</v>
      </c>
      <c r="B151">
        <v>0</v>
      </c>
      <c r="C151">
        <v>0</v>
      </c>
      <c r="D151" t="s">
        <v>41</v>
      </c>
      <c r="E151" t="s">
        <v>91</v>
      </c>
      <c r="F151">
        <v>0.41942613470568751</v>
      </c>
      <c r="G151">
        <v>0.87511650328726021</v>
      </c>
      <c r="H151" t="s">
        <v>91</v>
      </c>
      <c r="J151">
        <v>0</v>
      </c>
    </row>
    <row r="152" spans="1:10" x14ac:dyDescent="0.35">
      <c r="A152" t="str">
        <f t="shared" si="4"/>
        <v>DISTRIBUCION VOLUMEN X CRITERIO (kg ó litros)Caramelos2-5MIL</v>
      </c>
      <c r="B152">
        <v>0</v>
      </c>
      <c r="C152">
        <v>0</v>
      </c>
      <c r="D152" t="s">
        <v>44</v>
      </c>
      <c r="E152" t="s">
        <v>91</v>
      </c>
      <c r="F152">
        <v>1.5857932562174912</v>
      </c>
      <c r="G152" t="s">
        <v>91</v>
      </c>
      <c r="H152">
        <v>1.2188773080195152</v>
      </c>
      <c r="J152">
        <v>0</v>
      </c>
    </row>
    <row r="153" spans="1:10" x14ac:dyDescent="0.35">
      <c r="A153" t="str">
        <f t="shared" si="4"/>
        <v>DISTRIBUCION VOLUMEN X CRITERIO (kg ó litros)Caramelos5-10MIL</v>
      </c>
      <c r="B153">
        <v>0</v>
      </c>
      <c r="C153">
        <v>0</v>
      </c>
      <c r="D153" t="s">
        <v>46</v>
      </c>
      <c r="E153" t="s">
        <v>91</v>
      </c>
      <c r="F153">
        <v>2.7838756323594898</v>
      </c>
      <c r="G153" t="s">
        <v>91</v>
      </c>
      <c r="H153">
        <v>5.6903824398919198</v>
      </c>
      <c r="J153">
        <v>0</v>
      </c>
    </row>
    <row r="154" spans="1:10" x14ac:dyDescent="0.35">
      <c r="A154" t="str">
        <f t="shared" si="4"/>
        <v>DISTRIBUCION VOLUMEN X CRITERIO (kg ó litros)Caramelos10-30MIL</v>
      </c>
      <c r="B154">
        <v>0</v>
      </c>
      <c r="C154">
        <v>0</v>
      </c>
      <c r="D154" t="s">
        <v>48</v>
      </c>
      <c r="E154">
        <v>65.336815235932377</v>
      </c>
      <c r="F154">
        <v>3.2008751304961094</v>
      </c>
      <c r="G154">
        <v>0.73657304431294779</v>
      </c>
      <c r="H154">
        <v>3.2288142394922907</v>
      </c>
      <c r="J154">
        <v>0</v>
      </c>
    </row>
    <row r="155" spans="1:10" x14ac:dyDescent="0.35">
      <c r="A155" t="str">
        <f t="shared" si="4"/>
        <v>DISTRIBUCION VOLUMEN X CRITERIO (kg ó litros)Caramelos30-100MIL</v>
      </c>
      <c r="B155">
        <v>0</v>
      </c>
      <c r="C155">
        <v>0</v>
      </c>
      <c r="D155" t="s">
        <v>50</v>
      </c>
      <c r="E155">
        <v>14.251172295202061</v>
      </c>
      <c r="F155">
        <v>0.35567079260502277</v>
      </c>
      <c r="G155">
        <v>21.957152447102008</v>
      </c>
      <c r="H155">
        <v>2.2924581100395263</v>
      </c>
      <c r="J155">
        <v>0</v>
      </c>
    </row>
    <row r="156" spans="1:10" x14ac:dyDescent="0.35">
      <c r="A156" t="str">
        <f t="shared" si="4"/>
        <v>DISTRIBUCION VOLUMEN X CRITERIO (kg ó litros)Caramelos100-200MIL</v>
      </c>
      <c r="B156">
        <v>0</v>
      </c>
      <c r="C156">
        <v>0</v>
      </c>
      <c r="D156" t="s">
        <v>52</v>
      </c>
      <c r="E156">
        <v>4.4503285716918137</v>
      </c>
      <c r="F156">
        <v>0.46133643083564002</v>
      </c>
      <c r="G156">
        <v>1.8434259666446766</v>
      </c>
      <c r="H156">
        <v>7.4437634753782689</v>
      </c>
      <c r="J156">
        <v>0</v>
      </c>
    </row>
    <row r="157" spans="1:10" x14ac:dyDescent="0.35">
      <c r="A157" t="str">
        <f t="shared" si="4"/>
        <v>DISTRIBUCION VOLUMEN X CRITERIO (kg ó litros)Caramelos200-500MIL</v>
      </c>
      <c r="B157">
        <v>0</v>
      </c>
      <c r="C157">
        <v>0</v>
      </c>
      <c r="D157" t="s">
        <v>54</v>
      </c>
      <c r="E157">
        <v>13.26492871358839</v>
      </c>
      <c r="F157">
        <v>75.38686214057573</v>
      </c>
      <c r="G157">
        <v>74.155154098016055</v>
      </c>
      <c r="H157">
        <v>79.208738210072411</v>
      </c>
      <c r="J157">
        <v>0</v>
      </c>
    </row>
    <row r="158" spans="1:10" x14ac:dyDescent="0.35">
      <c r="A158" t="str">
        <f t="shared" si="4"/>
        <v>DISTRIBUCION VOLUMEN X CRITERIO (kg ó litros)Caramelos&gt;500MIL</v>
      </c>
      <c r="B158">
        <v>0</v>
      </c>
      <c r="C158">
        <v>0</v>
      </c>
      <c r="D158" t="s">
        <v>56</v>
      </c>
      <c r="E158">
        <v>2.6967715995013917</v>
      </c>
      <c r="F158">
        <v>15.80615155789026</v>
      </c>
      <c r="G158">
        <v>0.43257468089085138</v>
      </c>
      <c r="H158">
        <v>0.91698310025298446</v>
      </c>
      <c r="J158">
        <v>0</v>
      </c>
    </row>
    <row r="159" spans="1:10" x14ac:dyDescent="0.35">
      <c r="A159" t="str">
        <f t="shared" si="4"/>
        <v>DISTRIBUCION VOLUMEN X CRITERIO (kg ó litros)CaramelosDE 15 A 19 AÑOS</v>
      </c>
      <c r="B159">
        <v>0</v>
      </c>
      <c r="C159">
        <v>0</v>
      </c>
      <c r="D159" t="s">
        <v>80</v>
      </c>
      <c r="E159" t="s">
        <v>91</v>
      </c>
      <c r="F159" t="s">
        <v>91</v>
      </c>
      <c r="G159" t="s">
        <v>91</v>
      </c>
      <c r="H159">
        <v>2.0320002124095757</v>
      </c>
      <c r="J159">
        <v>0</v>
      </c>
    </row>
    <row r="160" spans="1:10" x14ac:dyDescent="0.35">
      <c r="A160" t="str">
        <f t="shared" si="4"/>
        <v>DISTRIBUCION VOLUMEN X CRITERIO (kg ó litros)CaramelosDE 20 A 24 AÑOS</v>
      </c>
      <c r="B160">
        <v>0</v>
      </c>
      <c r="C160">
        <v>0</v>
      </c>
      <c r="D160" t="s">
        <v>81</v>
      </c>
      <c r="E160">
        <v>2.8338671470026124</v>
      </c>
      <c r="F160">
        <v>1.1417713664744689</v>
      </c>
      <c r="G160" t="s">
        <v>91</v>
      </c>
      <c r="H160" t="s">
        <v>91</v>
      </c>
      <c r="J160">
        <v>0</v>
      </c>
    </row>
    <row r="161" spans="1:10" x14ac:dyDescent="0.35">
      <c r="A161" t="str">
        <f t="shared" si="4"/>
        <v>DISTRIBUCION VOLUMEN X CRITERIO (kg ó litros)CaramelosDE 25 A 34 AÑOS</v>
      </c>
      <c r="B161">
        <v>0</v>
      </c>
      <c r="C161">
        <v>0</v>
      </c>
      <c r="D161" t="s">
        <v>82</v>
      </c>
      <c r="E161">
        <v>59.904472668263196</v>
      </c>
      <c r="F161">
        <v>0.45632011135839634</v>
      </c>
      <c r="G161">
        <v>0.32692281078498237</v>
      </c>
      <c r="H161">
        <v>3.9520684853757384</v>
      </c>
      <c r="J161">
        <v>0</v>
      </c>
    </row>
    <row r="162" spans="1:10" x14ac:dyDescent="0.35">
      <c r="A162" t="str">
        <f t="shared" si="4"/>
        <v>DISTRIBUCION VOLUMEN X CRITERIO (kg ó litros)CaramelosDE 35 A 49 AÑOS</v>
      </c>
      <c r="B162">
        <v>0</v>
      </c>
      <c r="C162">
        <v>0</v>
      </c>
      <c r="D162" t="s">
        <v>83</v>
      </c>
      <c r="E162">
        <v>10.662225170379633</v>
      </c>
      <c r="F162">
        <v>80.486974438145182</v>
      </c>
      <c r="G162">
        <v>3.946994757847984</v>
      </c>
      <c r="H162">
        <v>2.4130005083139059</v>
      </c>
      <c r="J162">
        <v>0</v>
      </c>
    </row>
    <row r="163" spans="1:10" x14ac:dyDescent="0.35">
      <c r="A163" t="str">
        <f t="shared" si="4"/>
        <v>DISTRIBUCION VOLUMEN X CRITERIO (kg ó litros)CaramelosDE 50 A 59 AÑOS</v>
      </c>
      <c r="B163">
        <v>0</v>
      </c>
      <c r="C163">
        <v>0</v>
      </c>
      <c r="D163" t="s">
        <v>84</v>
      </c>
      <c r="E163">
        <v>11.464549627803963</v>
      </c>
      <c r="F163">
        <v>6.2389628657556022</v>
      </c>
      <c r="G163">
        <v>68.879533400433573</v>
      </c>
      <c r="H163">
        <v>86.210819055681768</v>
      </c>
      <c r="J163">
        <v>0</v>
      </c>
    </row>
    <row r="164" spans="1:10" x14ac:dyDescent="0.35">
      <c r="A164" t="str">
        <f t="shared" si="4"/>
        <v>DISTRIBUCION VOLUMEN X CRITERIO (kg ó litros)CaramelosDE 60 A 75 AÑOS</v>
      </c>
      <c r="B164">
        <v>0</v>
      </c>
      <c r="C164">
        <v>0</v>
      </c>
      <c r="D164" t="s">
        <v>85</v>
      </c>
      <c r="E164">
        <v>15.134908474175814</v>
      </c>
      <c r="F164">
        <v>11.675968454392818</v>
      </c>
      <c r="G164">
        <v>26.846548559238926</v>
      </c>
      <c r="H164">
        <v>5.3921208581733229</v>
      </c>
      <c r="J164">
        <v>0</v>
      </c>
    </row>
    <row r="165" spans="1:10" x14ac:dyDescent="0.35">
      <c r="A165" t="str">
        <f t="shared" si="4"/>
        <v>DISTRIBUCION VOLUMEN X CRITERIO (kg ó litros)CaramelosNIVEL ALTO</v>
      </c>
      <c r="B165">
        <v>0</v>
      </c>
      <c r="C165">
        <v>0</v>
      </c>
      <c r="D165" t="s">
        <v>86</v>
      </c>
      <c r="E165">
        <v>7.0741232750302308</v>
      </c>
      <c r="F165">
        <v>13.20124264797775</v>
      </c>
      <c r="G165">
        <v>20.889170743223566</v>
      </c>
      <c r="H165">
        <v>2.1982842939988432</v>
      </c>
      <c r="J165">
        <v>0</v>
      </c>
    </row>
    <row r="166" spans="1:10" x14ac:dyDescent="0.35">
      <c r="A166" t="str">
        <f t="shared" si="4"/>
        <v>DISTRIBUCION VOLUMEN X CRITERIO (kg ó litros)CaramelosNIVEL MEDIO ALTO</v>
      </c>
      <c r="B166">
        <v>0</v>
      </c>
      <c r="C166">
        <v>0</v>
      </c>
      <c r="D166" t="s">
        <v>87</v>
      </c>
      <c r="E166">
        <v>1.72529290535266</v>
      </c>
      <c r="F166">
        <v>12.576635277234615</v>
      </c>
      <c r="G166">
        <v>5.3483770536474795</v>
      </c>
      <c r="H166">
        <v>0.94079561537756384</v>
      </c>
      <c r="J166">
        <v>0</v>
      </c>
    </row>
    <row r="167" spans="1:10" x14ac:dyDescent="0.35">
      <c r="A167" t="str">
        <f t="shared" si="4"/>
        <v>DISTRIBUCION VOLUMEN X CRITERIO (kg ó litros)CaramelosNIVEL MEDIO</v>
      </c>
      <c r="B167">
        <v>0</v>
      </c>
      <c r="C167">
        <v>0</v>
      </c>
      <c r="D167" t="s">
        <v>88</v>
      </c>
      <c r="E167">
        <v>5.3872161801600615</v>
      </c>
      <c r="F167">
        <v>15.691328485126558</v>
      </c>
      <c r="G167">
        <v>2.9173877044175685</v>
      </c>
      <c r="H167">
        <v>1.358254379650264</v>
      </c>
      <c r="J167">
        <v>0</v>
      </c>
    </row>
    <row r="168" spans="1:10" x14ac:dyDescent="0.35">
      <c r="A168" t="str">
        <f t="shared" si="4"/>
        <v>DISTRIBUCION VOLUMEN X CRITERIO (kg ó litros)CaramelosNIVEL MEDIO BAJO</v>
      </c>
      <c r="B168">
        <v>0</v>
      </c>
      <c r="C168">
        <v>0</v>
      </c>
      <c r="D168" t="s">
        <v>89</v>
      </c>
      <c r="E168">
        <v>13.876163451803983</v>
      </c>
      <c r="F168">
        <v>2.1712423330349169</v>
      </c>
      <c r="G168">
        <v>2.2565647687691448</v>
      </c>
      <c r="H168">
        <v>17.180521565693084</v>
      </c>
      <c r="J168">
        <v>0</v>
      </c>
    </row>
    <row r="169" spans="1:10" x14ac:dyDescent="0.35">
      <c r="A169" t="str">
        <f t="shared" si="4"/>
        <v>DISTRIBUCION VOLUMEN X CRITERIO (kg ó litros)CaramelosNIVEL BAJO</v>
      </c>
      <c r="B169">
        <v>0</v>
      </c>
      <c r="C169">
        <v>0</v>
      </c>
      <c r="D169" t="s">
        <v>90</v>
      </c>
      <c r="E169">
        <v>71.937230918382639</v>
      </c>
      <c r="F169">
        <v>56.359541843916276</v>
      </c>
      <c r="G169">
        <v>68.588505550315958</v>
      </c>
      <c r="H169">
        <v>78.322159617754409</v>
      </c>
      <c r="J169">
        <v>0</v>
      </c>
    </row>
    <row r="170" spans="1:10" x14ac:dyDescent="0.35">
      <c r="A170" t="str">
        <f>$B$2&amp;$C$170&amp;D170</f>
        <v>DISTRIBUCION VOLUMEN X CRITERIO (kg ó litros)GolosinasT.ESPAÑA</v>
      </c>
      <c r="B170">
        <v>0</v>
      </c>
      <c r="C170" t="s">
        <v>134</v>
      </c>
      <c r="D170" t="s">
        <v>22</v>
      </c>
      <c r="E170">
        <v>100</v>
      </c>
      <c r="F170">
        <v>100</v>
      </c>
      <c r="G170">
        <v>100</v>
      </c>
      <c r="H170">
        <v>100</v>
      </c>
      <c r="J170">
        <v>0</v>
      </c>
    </row>
    <row r="171" spans="1:10" x14ac:dyDescent="0.35">
      <c r="A171" t="str">
        <f t="shared" ref="A171:A197" si="5">$B$2&amp;$C$170&amp;D171</f>
        <v>DISTRIBUCION VOLUMEN X CRITERIO (kg ó litros)GolosinasBCN AM</v>
      </c>
      <c r="B171">
        <v>0</v>
      </c>
      <c r="C171">
        <v>0</v>
      </c>
      <c r="D171" t="s">
        <v>72</v>
      </c>
      <c r="E171">
        <v>6.686233231407031</v>
      </c>
      <c r="F171">
        <v>4.5879776212913805</v>
      </c>
      <c r="G171">
        <v>74.155657744799981</v>
      </c>
      <c r="H171">
        <v>62.972254765959605</v>
      </c>
      <c r="J171">
        <v>0</v>
      </c>
    </row>
    <row r="172" spans="1:10" x14ac:dyDescent="0.35">
      <c r="A172" t="str">
        <f t="shared" si="5"/>
        <v>DISTRIBUCION VOLUMEN X CRITERIO (kg ó litros)GolosinasREST.CAT ARAGON</v>
      </c>
      <c r="B172">
        <v>0</v>
      </c>
      <c r="C172">
        <v>0</v>
      </c>
      <c r="D172" t="s">
        <v>73</v>
      </c>
      <c r="E172">
        <v>9.3893013494073418</v>
      </c>
      <c r="F172">
        <v>16.228815319051794</v>
      </c>
      <c r="G172">
        <v>0.33593240282131298</v>
      </c>
      <c r="H172">
        <v>10.096505082772529</v>
      </c>
      <c r="J172">
        <v>0</v>
      </c>
    </row>
    <row r="173" spans="1:10" x14ac:dyDescent="0.35">
      <c r="A173" t="str">
        <f t="shared" si="5"/>
        <v>DISTRIBUCION VOLUMEN X CRITERIO (kg ó litros)GolosinasLEVANTE</v>
      </c>
      <c r="B173">
        <v>0</v>
      </c>
      <c r="C173">
        <v>0</v>
      </c>
      <c r="D173" t="s">
        <v>74</v>
      </c>
      <c r="E173">
        <v>1.0125926040130779</v>
      </c>
      <c r="F173">
        <v>5.3901700025084516</v>
      </c>
      <c r="G173">
        <v>3.4608118209334444</v>
      </c>
      <c r="H173">
        <v>2.3984115145430054</v>
      </c>
      <c r="J173">
        <v>0</v>
      </c>
    </row>
    <row r="174" spans="1:10" x14ac:dyDescent="0.35">
      <c r="A174" t="str">
        <f t="shared" si="5"/>
        <v>DISTRIBUCION VOLUMEN X CRITERIO (kg ó litros)GolosinasANDALUCIA</v>
      </c>
      <c r="B174">
        <v>0</v>
      </c>
      <c r="C174">
        <v>0</v>
      </c>
      <c r="D174" t="s">
        <v>75</v>
      </c>
      <c r="E174">
        <v>15.991923993528806</v>
      </c>
      <c r="F174">
        <v>9.1558511017139388</v>
      </c>
      <c r="G174">
        <v>0.94679888370888987</v>
      </c>
      <c r="H174">
        <v>0.7245200553393728</v>
      </c>
      <c r="J174">
        <v>0</v>
      </c>
    </row>
    <row r="175" spans="1:10" x14ac:dyDescent="0.35">
      <c r="A175" t="str">
        <f t="shared" si="5"/>
        <v>DISTRIBUCION VOLUMEN X CRITERIO (kg ó litros)GolosinasMDD AM</v>
      </c>
      <c r="B175">
        <v>0</v>
      </c>
      <c r="C175">
        <v>0</v>
      </c>
      <c r="D175" t="s">
        <v>76</v>
      </c>
      <c r="E175">
        <v>8.0015179966482197</v>
      </c>
      <c r="F175">
        <v>34.374647854819301</v>
      </c>
      <c r="G175">
        <v>4.9832926758968359</v>
      </c>
      <c r="H175">
        <v>9.5050085162416043</v>
      </c>
      <c r="J175">
        <v>0</v>
      </c>
    </row>
    <row r="176" spans="1:10" x14ac:dyDescent="0.35">
      <c r="A176" t="str">
        <f t="shared" si="5"/>
        <v>DISTRIBUCION VOLUMEN X CRITERIO (kg ó litros)GolosinasRTO CENTRO</v>
      </c>
      <c r="B176">
        <v>0</v>
      </c>
      <c r="C176">
        <v>0</v>
      </c>
      <c r="D176" t="s">
        <v>77</v>
      </c>
      <c r="E176">
        <v>3.5141749969038503</v>
      </c>
      <c r="F176">
        <v>21.458145161066884</v>
      </c>
      <c r="G176">
        <v>12.048658027994966</v>
      </c>
      <c r="H176">
        <v>4.7561582927307544</v>
      </c>
      <c r="J176">
        <v>0</v>
      </c>
    </row>
    <row r="177" spans="1:10" x14ac:dyDescent="0.35">
      <c r="A177" t="str">
        <f t="shared" si="5"/>
        <v>DISTRIBUCION VOLUMEN X CRITERIO (kg ó litros)GolosinasNORTE-CENTRO</v>
      </c>
      <c r="B177">
        <v>0</v>
      </c>
      <c r="C177">
        <v>0</v>
      </c>
      <c r="D177" t="s">
        <v>78</v>
      </c>
      <c r="E177">
        <v>38.194927297725059</v>
      </c>
      <c r="F177">
        <v>8.8044126886331195</v>
      </c>
      <c r="G177">
        <v>2.633179914035189</v>
      </c>
      <c r="H177">
        <v>2.1315669552607495</v>
      </c>
      <c r="J177">
        <v>0</v>
      </c>
    </row>
    <row r="178" spans="1:10" x14ac:dyDescent="0.35">
      <c r="A178" t="str">
        <f t="shared" si="5"/>
        <v>DISTRIBUCION VOLUMEN X CRITERIO (kg ó litros)GolosinasNOROESTE</v>
      </c>
      <c r="B178">
        <v>0</v>
      </c>
      <c r="C178">
        <v>0</v>
      </c>
      <c r="D178" t="s">
        <v>79</v>
      </c>
      <c r="E178">
        <v>17.209310731234154</v>
      </c>
      <c r="F178" t="s">
        <v>91</v>
      </c>
      <c r="G178">
        <v>1.4356691932205341</v>
      </c>
      <c r="H178">
        <v>7.4155668958308665</v>
      </c>
      <c r="J178">
        <v>0</v>
      </c>
    </row>
    <row r="179" spans="1:10" x14ac:dyDescent="0.35">
      <c r="A179" t="str">
        <f t="shared" si="5"/>
        <v>DISTRIBUCION VOLUMEN X CRITERIO (kg ó litros)Golosinas&lt;2MIL</v>
      </c>
      <c r="B179">
        <v>0</v>
      </c>
      <c r="C179">
        <v>0</v>
      </c>
      <c r="D179" t="s">
        <v>41</v>
      </c>
      <c r="E179">
        <v>4.6568156108532399</v>
      </c>
      <c r="F179">
        <v>7.855455024576723</v>
      </c>
      <c r="G179" t="s">
        <v>91</v>
      </c>
      <c r="H179" t="s">
        <v>91</v>
      </c>
      <c r="J179">
        <v>0</v>
      </c>
    </row>
    <row r="180" spans="1:10" x14ac:dyDescent="0.35">
      <c r="A180" t="str">
        <f t="shared" si="5"/>
        <v>DISTRIBUCION VOLUMEN X CRITERIO (kg ó litros)Golosinas2-5MIL</v>
      </c>
      <c r="B180">
        <v>0</v>
      </c>
      <c r="C180">
        <v>0</v>
      </c>
      <c r="D180" t="s">
        <v>44</v>
      </c>
      <c r="E180">
        <v>0.2960781293354986</v>
      </c>
      <c r="F180">
        <v>1.3269350821887198E-2</v>
      </c>
      <c r="G180">
        <v>0.54456421383543963</v>
      </c>
      <c r="H180" t="s">
        <v>91</v>
      </c>
      <c r="J180">
        <v>0</v>
      </c>
    </row>
    <row r="181" spans="1:10" x14ac:dyDescent="0.35">
      <c r="A181" t="str">
        <f t="shared" si="5"/>
        <v>DISTRIBUCION VOLUMEN X CRITERIO (kg ó litros)Golosinas5-10MIL</v>
      </c>
      <c r="B181">
        <v>0</v>
      </c>
      <c r="C181">
        <v>0</v>
      </c>
      <c r="D181" t="s">
        <v>46</v>
      </c>
      <c r="E181">
        <v>5.6209875494632566</v>
      </c>
      <c r="F181" t="s">
        <v>91</v>
      </c>
      <c r="G181" t="s">
        <v>91</v>
      </c>
      <c r="H181">
        <v>0.95681305274737427</v>
      </c>
      <c r="J181">
        <v>0</v>
      </c>
    </row>
    <row r="182" spans="1:10" x14ac:dyDescent="0.35">
      <c r="A182" t="str">
        <f t="shared" si="5"/>
        <v>DISTRIBUCION VOLUMEN X CRITERIO (kg ó litros)Golosinas10-30MIL</v>
      </c>
      <c r="B182">
        <v>0</v>
      </c>
      <c r="C182">
        <v>0</v>
      </c>
      <c r="D182" t="s">
        <v>48</v>
      </c>
      <c r="E182">
        <v>42.399291026461142</v>
      </c>
      <c r="F182">
        <v>16.585477309915749</v>
      </c>
      <c r="G182">
        <v>4.27482861242739</v>
      </c>
      <c r="H182">
        <v>6.6235373268734161</v>
      </c>
      <c r="J182">
        <v>0</v>
      </c>
    </row>
    <row r="183" spans="1:10" x14ac:dyDescent="0.35">
      <c r="A183" t="str">
        <f t="shared" si="5"/>
        <v>DISTRIBUCION VOLUMEN X CRITERIO (kg ó litros)Golosinas30-100MIL</v>
      </c>
      <c r="B183">
        <v>0</v>
      </c>
      <c r="C183">
        <v>0</v>
      </c>
      <c r="D183" t="s">
        <v>50</v>
      </c>
      <c r="E183">
        <v>18.545101941674737</v>
      </c>
      <c r="F183">
        <v>38.208280672957073</v>
      </c>
      <c r="G183">
        <v>4.0808723705830747</v>
      </c>
      <c r="H183">
        <v>15.646021046094779</v>
      </c>
      <c r="J183">
        <v>0</v>
      </c>
    </row>
    <row r="184" spans="1:10" x14ac:dyDescent="0.35">
      <c r="A184" t="str">
        <f t="shared" si="5"/>
        <v>DISTRIBUCION VOLUMEN X CRITERIO (kg ó litros)Golosinas100-200MIL</v>
      </c>
      <c r="B184">
        <v>0</v>
      </c>
      <c r="C184">
        <v>0</v>
      </c>
      <c r="D184" t="s">
        <v>52</v>
      </c>
      <c r="E184">
        <v>4.3678810593966544</v>
      </c>
      <c r="F184">
        <v>2.287957202916644</v>
      </c>
      <c r="G184">
        <v>3.8137177565253699</v>
      </c>
      <c r="H184">
        <v>57.014370448779218</v>
      </c>
      <c r="J184">
        <v>0</v>
      </c>
    </row>
    <row r="185" spans="1:10" x14ac:dyDescent="0.35">
      <c r="A185" t="str">
        <f t="shared" si="5"/>
        <v>DISTRIBUCION VOLUMEN X CRITERIO (kg ó litros)Golosinas200-500MIL</v>
      </c>
      <c r="B185">
        <v>0</v>
      </c>
      <c r="C185">
        <v>0</v>
      </c>
      <c r="D185" t="s">
        <v>54</v>
      </c>
      <c r="E185">
        <v>11.676168563061214</v>
      </c>
      <c r="F185">
        <v>16.236857002981846</v>
      </c>
      <c r="G185">
        <v>85.986135544800433</v>
      </c>
      <c r="H185">
        <v>15.427016476011479</v>
      </c>
      <c r="J185">
        <v>0</v>
      </c>
    </row>
    <row r="186" spans="1:10" x14ac:dyDescent="0.35">
      <c r="A186" t="str">
        <f t="shared" si="5"/>
        <v>DISTRIBUCION VOLUMEN X CRITERIO (kg ó litros)Golosinas&gt;500MIL</v>
      </c>
      <c r="B186">
        <v>0</v>
      </c>
      <c r="C186">
        <v>0</v>
      </c>
      <c r="D186" t="s">
        <v>56</v>
      </c>
      <c r="E186">
        <v>12.437662867912405</v>
      </c>
      <c r="F186">
        <v>18.812720212898334</v>
      </c>
      <c r="G186">
        <v>1.2998818096271638</v>
      </c>
      <c r="H186">
        <v>4.3322372117786125</v>
      </c>
      <c r="J186">
        <v>0</v>
      </c>
    </row>
    <row r="187" spans="1:10" x14ac:dyDescent="0.35">
      <c r="A187" t="str">
        <f t="shared" si="5"/>
        <v>DISTRIBUCION VOLUMEN X CRITERIO (kg ó litros)GolosinasDE 15 A 19 AÑOS</v>
      </c>
      <c r="B187">
        <v>0</v>
      </c>
      <c r="C187">
        <v>0</v>
      </c>
      <c r="D187" t="s">
        <v>80</v>
      </c>
      <c r="E187">
        <v>0.26670845952523625</v>
      </c>
      <c r="F187" t="s">
        <v>91</v>
      </c>
      <c r="G187">
        <v>70.919744358241061</v>
      </c>
      <c r="H187">
        <v>9.8491954830734265</v>
      </c>
      <c r="J187">
        <v>0</v>
      </c>
    </row>
    <row r="188" spans="1:10" x14ac:dyDescent="0.35">
      <c r="A188" t="str">
        <f t="shared" si="5"/>
        <v>DISTRIBUCION VOLUMEN X CRITERIO (kg ó litros)GolosinasDE 20 A 24 AÑOS</v>
      </c>
      <c r="B188">
        <v>0</v>
      </c>
      <c r="C188">
        <v>0</v>
      </c>
      <c r="D188" t="s">
        <v>81</v>
      </c>
      <c r="E188">
        <v>9.3395601388818701</v>
      </c>
      <c r="F188">
        <v>6.723137381989237</v>
      </c>
      <c r="G188">
        <v>4.2525515348087133</v>
      </c>
      <c r="H188" t="s">
        <v>91</v>
      </c>
      <c r="J188">
        <v>0</v>
      </c>
    </row>
    <row r="189" spans="1:10" x14ac:dyDescent="0.35">
      <c r="A189" t="str">
        <f t="shared" si="5"/>
        <v>DISTRIBUCION VOLUMEN X CRITERIO (kg ó litros)GolosinasDE 25 A 34 AÑOS</v>
      </c>
      <c r="B189">
        <v>0</v>
      </c>
      <c r="C189">
        <v>0</v>
      </c>
      <c r="D189" t="s">
        <v>82</v>
      </c>
      <c r="E189">
        <v>41.459460766586922</v>
      </c>
      <c r="F189">
        <v>12.104860327155535</v>
      </c>
      <c r="G189">
        <v>2.2652455552243809</v>
      </c>
      <c r="H189">
        <v>2.4283120403181684</v>
      </c>
      <c r="J189">
        <v>0</v>
      </c>
    </row>
    <row r="190" spans="1:10" x14ac:dyDescent="0.35">
      <c r="A190" t="str">
        <f t="shared" si="5"/>
        <v>DISTRIBUCION VOLUMEN X CRITERIO (kg ó litros)GolosinasDE 35 A 49 AÑOS</v>
      </c>
      <c r="B190">
        <v>0</v>
      </c>
      <c r="C190">
        <v>0</v>
      </c>
      <c r="D190" t="s">
        <v>83</v>
      </c>
      <c r="E190">
        <v>35.123093229506438</v>
      </c>
      <c r="F190">
        <v>45.097888083753737</v>
      </c>
      <c r="G190">
        <v>12.391664007426385</v>
      </c>
      <c r="H190">
        <v>16.482699798316499</v>
      </c>
      <c r="J190">
        <v>0</v>
      </c>
    </row>
    <row r="191" spans="1:10" x14ac:dyDescent="0.35">
      <c r="A191" t="str">
        <f t="shared" si="5"/>
        <v>DISTRIBUCION VOLUMEN X CRITERIO (kg ó litros)GolosinasDE 50 A 59 AÑOS</v>
      </c>
      <c r="B191">
        <v>0</v>
      </c>
      <c r="C191">
        <v>0</v>
      </c>
      <c r="D191" t="s">
        <v>84</v>
      </c>
      <c r="E191">
        <v>12.142114715890468</v>
      </c>
      <c r="F191">
        <v>24.131716416728416</v>
      </c>
      <c r="G191">
        <v>2.9093522639630769</v>
      </c>
      <c r="H191">
        <v>13.328937894833501</v>
      </c>
      <c r="J191">
        <v>0</v>
      </c>
    </row>
    <row r="192" spans="1:10" x14ac:dyDescent="0.35">
      <c r="A192" t="str">
        <f t="shared" si="5"/>
        <v>DISTRIBUCION VOLUMEN X CRITERIO (kg ó litros)GolosinasDE 60 A 75 AÑOS</v>
      </c>
      <c r="B192">
        <v>0</v>
      </c>
      <c r="C192">
        <v>0</v>
      </c>
      <c r="D192" t="s">
        <v>85</v>
      </c>
      <c r="E192">
        <v>1.6690445830412122</v>
      </c>
      <c r="F192">
        <v>11.942413671009419</v>
      </c>
      <c r="G192">
        <v>7.261444787552426</v>
      </c>
      <c r="H192">
        <v>57.910849391634521</v>
      </c>
      <c r="J192">
        <v>0</v>
      </c>
    </row>
    <row r="193" spans="1:10" x14ac:dyDescent="0.35">
      <c r="A193" t="str">
        <f t="shared" si="5"/>
        <v>DISTRIBUCION VOLUMEN X CRITERIO (kg ó litros)GolosinasNIVEL ALTO</v>
      </c>
      <c r="B193">
        <v>0</v>
      </c>
      <c r="C193">
        <v>0</v>
      </c>
      <c r="D193" t="s">
        <v>86</v>
      </c>
      <c r="E193">
        <v>16.773528225344812</v>
      </c>
      <c r="F193">
        <v>22.525722765857846</v>
      </c>
      <c r="G193">
        <v>76.143514014971984</v>
      </c>
      <c r="H193">
        <v>15.623960409758734</v>
      </c>
      <c r="J193">
        <v>0</v>
      </c>
    </row>
    <row r="194" spans="1:10" x14ac:dyDescent="0.35">
      <c r="A194" t="str">
        <f t="shared" si="5"/>
        <v>DISTRIBUCION VOLUMEN X CRITERIO (kg ó litros)GolosinasNIVEL MEDIO ALTO</v>
      </c>
      <c r="B194">
        <v>0</v>
      </c>
      <c r="C194">
        <v>0</v>
      </c>
      <c r="D194" t="s">
        <v>87</v>
      </c>
      <c r="E194">
        <v>7.6170662982581208</v>
      </c>
      <c r="F194">
        <v>12.51741837910437</v>
      </c>
      <c r="G194">
        <v>4.2534351865131947</v>
      </c>
      <c r="H194">
        <v>22.37826379969205</v>
      </c>
      <c r="J194">
        <v>0</v>
      </c>
    </row>
    <row r="195" spans="1:10" x14ac:dyDescent="0.35">
      <c r="A195" t="str">
        <f t="shared" si="5"/>
        <v>DISTRIBUCION VOLUMEN X CRITERIO (kg ó litros)GolosinasNIVEL MEDIO</v>
      </c>
      <c r="B195">
        <v>0</v>
      </c>
      <c r="C195">
        <v>0</v>
      </c>
      <c r="D195" t="s">
        <v>88</v>
      </c>
      <c r="E195">
        <v>13.546567307219771</v>
      </c>
      <c r="F195">
        <v>44.917143341929304</v>
      </c>
      <c r="G195">
        <v>8.0616717713480455</v>
      </c>
      <c r="H195">
        <v>3.5837961855424316</v>
      </c>
      <c r="J195">
        <v>0</v>
      </c>
    </row>
    <row r="196" spans="1:10" x14ac:dyDescent="0.35">
      <c r="A196" t="str">
        <f t="shared" si="5"/>
        <v>DISTRIBUCION VOLUMEN X CRITERIO (kg ó litros)GolosinasNIVEL MEDIO BAJO</v>
      </c>
      <c r="B196">
        <v>0</v>
      </c>
      <c r="C196">
        <v>0</v>
      </c>
      <c r="D196" t="s">
        <v>89</v>
      </c>
      <c r="E196">
        <v>8.1724452360064479</v>
      </c>
      <c r="F196">
        <v>6.228351574130115</v>
      </c>
      <c r="G196">
        <v>5.985608246489444</v>
      </c>
      <c r="H196">
        <v>52.627381639613965</v>
      </c>
      <c r="J196">
        <v>0</v>
      </c>
    </row>
    <row r="197" spans="1:10" x14ac:dyDescent="0.35">
      <c r="A197" t="str">
        <f t="shared" si="5"/>
        <v>DISTRIBUCION VOLUMEN X CRITERIO (kg ó litros)GolosinasNIVEL BAJO</v>
      </c>
      <c r="B197">
        <v>0</v>
      </c>
      <c r="C197">
        <v>0</v>
      </c>
      <c r="D197" t="s">
        <v>90</v>
      </c>
      <c r="E197">
        <v>53.890376891467554</v>
      </c>
      <c r="F197">
        <v>13.811379992005454</v>
      </c>
      <c r="G197">
        <v>5.55579233257484</v>
      </c>
      <c r="H197">
        <v>5.7865924626260519</v>
      </c>
      <c r="J197">
        <v>0</v>
      </c>
    </row>
    <row r="198" spans="1:10" x14ac:dyDescent="0.35">
      <c r="A198" t="str">
        <f>$B$198&amp;$C$198&amp;D198</f>
        <v>PENETRACION (%)Total AperitivosT.ESPAÑA</v>
      </c>
      <c r="B198" t="s">
        <v>28</v>
      </c>
      <c r="C198" t="s">
        <v>20</v>
      </c>
      <c r="D198" t="s">
        <v>22</v>
      </c>
      <c r="E198">
        <v>7.0038600000000004</v>
      </c>
      <c r="F198">
        <v>6.5704789999999997</v>
      </c>
      <c r="G198">
        <v>6.2907999999999999</v>
      </c>
      <c r="H198">
        <v>5.0974500000000003</v>
      </c>
      <c r="J198">
        <v>0</v>
      </c>
    </row>
    <row r="199" spans="1:10" x14ac:dyDescent="0.35">
      <c r="A199" t="str">
        <f t="shared" ref="A199:A225" si="6">$B$198&amp;$C$198&amp;D199</f>
        <v>PENETRACION (%)Total AperitivosBCN AM</v>
      </c>
      <c r="B199">
        <v>0</v>
      </c>
      <c r="C199">
        <v>0</v>
      </c>
      <c r="D199" t="s">
        <v>72</v>
      </c>
      <c r="E199">
        <v>5.2198779999999996</v>
      </c>
      <c r="F199">
        <v>8.5983809999999998</v>
      </c>
      <c r="G199">
        <v>13.56137</v>
      </c>
      <c r="H199">
        <v>9.3959790000000005</v>
      </c>
      <c r="J199">
        <v>0</v>
      </c>
    </row>
    <row r="200" spans="1:10" x14ac:dyDescent="0.35">
      <c r="A200" t="str">
        <f t="shared" si="6"/>
        <v>PENETRACION (%)Total AperitivosREST.CAT ARAGON</v>
      </c>
      <c r="B200">
        <v>0</v>
      </c>
      <c r="C200">
        <v>0</v>
      </c>
      <c r="D200" t="s">
        <v>73</v>
      </c>
      <c r="E200">
        <v>3.406088</v>
      </c>
      <c r="F200">
        <v>3.97628</v>
      </c>
      <c r="G200">
        <v>3.0124179999999998</v>
      </c>
      <c r="H200">
        <v>6.8065990000000003</v>
      </c>
      <c r="J200">
        <v>0</v>
      </c>
    </row>
    <row r="201" spans="1:10" x14ac:dyDescent="0.35">
      <c r="A201" t="str">
        <f t="shared" si="6"/>
        <v>PENETRACION (%)Total AperitivosLEVANTE</v>
      </c>
      <c r="B201">
        <v>0</v>
      </c>
      <c r="C201">
        <v>0</v>
      </c>
      <c r="D201" t="s">
        <v>74</v>
      </c>
      <c r="E201">
        <v>13.513</v>
      </c>
      <c r="F201">
        <v>6.5902880000000001</v>
      </c>
      <c r="G201">
        <v>8.0485260000000007</v>
      </c>
      <c r="H201">
        <v>4.6256240000000002</v>
      </c>
      <c r="J201">
        <v>0</v>
      </c>
    </row>
    <row r="202" spans="1:10" x14ac:dyDescent="0.35">
      <c r="A202" t="str">
        <f t="shared" si="6"/>
        <v>PENETRACION (%)Total AperitivosANDALUCIA</v>
      </c>
      <c r="B202">
        <v>0</v>
      </c>
      <c r="C202">
        <v>0</v>
      </c>
      <c r="D202" t="s">
        <v>75</v>
      </c>
      <c r="E202">
        <v>8.57423</v>
      </c>
      <c r="F202">
        <v>6.0198720000000003</v>
      </c>
      <c r="G202">
        <v>4.4797840000000004</v>
      </c>
      <c r="H202">
        <v>4.5913789999999999</v>
      </c>
      <c r="J202">
        <v>0</v>
      </c>
    </row>
    <row r="203" spans="1:10" x14ac:dyDescent="0.35">
      <c r="A203" t="str">
        <f t="shared" si="6"/>
        <v>PENETRACION (%)Total AperitivosMDD AM</v>
      </c>
      <c r="B203">
        <v>0</v>
      </c>
      <c r="C203">
        <v>0</v>
      </c>
      <c r="D203" t="s">
        <v>76</v>
      </c>
      <c r="E203">
        <v>6.986605</v>
      </c>
      <c r="F203">
        <v>8.2600309999999997</v>
      </c>
      <c r="G203">
        <v>8.1651629999999997</v>
      </c>
      <c r="H203">
        <v>6.4032689999999999</v>
      </c>
      <c r="J203">
        <v>0</v>
      </c>
    </row>
    <row r="204" spans="1:10" x14ac:dyDescent="0.35">
      <c r="A204" t="str">
        <f t="shared" si="6"/>
        <v>PENETRACION (%)Total AperitivosRTO CENTRO</v>
      </c>
      <c r="B204">
        <v>0</v>
      </c>
      <c r="C204">
        <v>0</v>
      </c>
      <c r="D204" t="s">
        <v>77</v>
      </c>
      <c r="E204">
        <v>11.090909999999999</v>
      </c>
      <c r="F204">
        <v>8.8744029999999992</v>
      </c>
      <c r="G204">
        <v>10.139950000000001</v>
      </c>
      <c r="H204">
        <v>6.8120079999999996</v>
      </c>
      <c r="J204">
        <v>0</v>
      </c>
    </row>
    <row r="205" spans="1:10" x14ac:dyDescent="0.35">
      <c r="A205" t="str">
        <f t="shared" si="6"/>
        <v>PENETRACION (%)Total AperitivosNORTE-CENTRO</v>
      </c>
      <c r="B205">
        <v>0</v>
      </c>
      <c r="C205">
        <v>0</v>
      </c>
      <c r="D205" t="s">
        <v>78</v>
      </c>
      <c r="E205">
        <v>4.4508359999999998</v>
      </c>
      <c r="F205">
        <v>13.86286</v>
      </c>
      <c r="G205">
        <v>5.8869759999999998</v>
      </c>
      <c r="H205">
        <v>6.7709299999999999</v>
      </c>
      <c r="J205">
        <v>0</v>
      </c>
    </row>
    <row r="206" spans="1:10" x14ac:dyDescent="0.35">
      <c r="A206" t="str">
        <f t="shared" si="6"/>
        <v>PENETRACION (%)Total AperitivosNOROESTE</v>
      </c>
      <c r="B206">
        <v>0</v>
      </c>
      <c r="C206">
        <v>0</v>
      </c>
      <c r="D206" t="s">
        <v>79</v>
      </c>
      <c r="E206">
        <v>6.7987659999999996</v>
      </c>
      <c r="F206">
        <v>6.7720729999999998</v>
      </c>
      <c r="G206">
        <v>5.718534</v>
      </c>
      <c r="H206">
        <v>3.6372</v>
      </c>
      <c r="J206">
        <v>0</v>
      </c>
    </row>
    <row r="207" spans="1:10" x14ac:dyDescent="0.35">
      <c r="A207" t="str">
        <f t="shared" si="6"/>
        <v>PENETRACION (%)Total Aperitivos&lt;2MIL</v>
      </c>
      <c r="B207">
        <v>0</v>
      </c>
      <c r="C207">
        <v>0</v>
      </c>
      <c r="D207" t="s">
        <v>41</v>
      </c>
      <c r="E207">
        <v>2.0636169999999998</v>
      </c>
      <c r="F207">
        <v>12.318960000000001</v>
      </c>
      <c r="G207">
        <v>7.9114579999999997</v>
      </c>
      <c r="H207">
        <v>4.2001429999999997</v>
      </c>
      <c r="J207">
        <v>0</v>
      </c>
    </row>
    <row r="208" spans="1:10" x14ac:dyDescent="0.35">
      <c r="A208" t="str">
        <f t="shared" si="6"/>
        <v>PENETRACION (%)Total Aperitivos2-5MIL</v>
      </c>
      <c r="B208">
        <v>0</v>
      </c>
      <c r="C208">
        <v>0</v>
      </c>
      <c r="D208" t="s">
        <v>44</v>
      </c>
      <c r="E208">
        <v>10.151859999999999</v>
      </c>
      <c r="F208">
        <v>12.20567</v>
      </c>
      <c r="G208">
        <v>5.1552410000000002</v>
      </c>
      <c r="H208">
        <v>5.3349089999999997</v>
      </c>
      <c r="J208">
        <v>0</v>
      </c>
    </row>
    <row r="209" spans="1:10" x14ac:dyDescent="0.35">
      <c r="A209" t="str">
        <f t="shared" si="6"/>
        <v>PENETRACION (%)Total Aperitivos5-10MIL</v>
      </c>
      <c r="B209">
        <v>0</v>
      </c>
      <c r="C209">
        <v>0</v>
      </c>
      <c r="D209" t="s">
        <v>46</v>
      </c>
      <c r="E209">
        <v>7.6236009999999998</v>
      </c>
      <c r="F209">
        <v>10.61018</v>
      </c>
      <c r="G209">
        <v>5.3477759999999996</v>
      </c>
      <c r="H209">
        <v>6.013592</v>
      </c>
      <c r="J209">
        <v>0</v>
      </c>
    </row>
    <row r="210" spans="1:10" x14ac:dyDescent="0.35">
      <c r="A210" t="str">
        <f t="shared" si="6"/>
        <v>PENETRACION (%)Total Aperitivos10-30MIL</v>
      </c>
      <c r="B210">
        <v>0</v>
      </c>
      <c r="C210">
        <v>0</v>
      </c>
      <c r="D210" t="s">
        <v>48</v>
      </c>
      <c r="E210">
        <v>7.2870039999999996</v>
      </c>
      <c r="F210">
        <v>9.3881709999999998</v>
      </c>
      <c r="G210">
        <v>5.6059380000000001</v>
      </c>
      <c r="H210">
        <v>8.6635930000000005</v>
      </c>
      <c r="J210">
        <v>0</v>
      </c>
    </row>
    <row r="211" spans="1:10" x14ac:dyDescent="0.35">
      <c r="A211" t="str">
        <f t="shared" si="6"/>
        <v>PENETRACION (%)Total Aperitivos30-100MIL</v>
      </c>
      <c r="B211">
        <v>0</v>
      </c>
      <c r="C211">
        <v>0</v>
      </c>
      <c r="D211" t="s">
        <v>50</v>
      </c>
      <c r="E211">
        <v>8.6147360000000006</v>
      </c>
      <c r="F211">
        <v>5.4024349999999997</v>
      </c>
      <c r="G211">
        <v>8.2032919999999994</v>
      </c>
      <c r="H211">
        <v>5.2465669999999998</v>
      </c>
      <c r="J211">
        <v>0</v>
      </c>
    </row>
    <row r="212" spans="1:10" x14ac:dyDescent="0.35">
      <c r="A212" t="str">
        <f t="shared" si="6"/>
        <v>PENETRACION (%)Total Aperitivos100-200MIL</v>
      </c>
      <c r="B212">
        <v>0</v>
      </c>
      <c r="C212">
        <v>0</v>
      </c>
      <c r="D212" t="s">
        <v>52</v>
      </c>
      <c r="E212">
        <v>7.7765000000000004</v>
      </c>
      <c r="F212">
        <v>6.4267630000000002</v>
      </c>
      <c r="G212">
        <v>5.6122759999999996</v>
      </c>
      <c r="H212">
        <v>4.4626780000000004</v>
      </c>
      <c r="J212">
        <v>0</v>
      </c>
    </row>
    <row r="213" spans="1:10" x14ac:dyDescent="0.35">
      <c r="A213" t="str">
        <f t="shared" si="6"/>
        <v>PENETRACION (%)Total Aperitivos200-500MIL</v>
      </c>
      <c r="B213">
        <v>0</v>
      </c>
      <c r="C213">
        <v>0</v>
      </c>
      <c r="D213" t="s">
        <v>54</v>
      </c>
      <c r="E213">
        <v>9.6469649999999998</v>
      </c>
      <c r="F213">
        <v>9.1315659999999994</v>
      </c>
      <c r="G213">
        <v>11.06385</v>
      </c>
      <c r="H213">
        <v>7.6887169999999996</v>
      </c>
      <c r="J213">
        <v>0</v>
      </c>
    </row>
    <row r="214" spans="1:10" x14ac:dyDescent="0.35">
      <c r="A214" t="str">
        <f t="shared" si="6"/>
        <v>PENETRACION (%)Total Aperitivos&gt;500MIL</v>
      </c>
      <c r="B214">
        <v>0</v>
      </c>
      <c r="C214">
        <v>0</v>
      </c>
      <c r="D214" t="s">
        <v>56</v>
      </c>
      <c r="E214">
        <v>5.0683499999999997</v>
      </c>
      <c r="F214">
        <v>3.4205890000000001</v>
      </c>
      <c r="G214">
        <v>6.3300850000000004</v>
      </c>
      <c r="H214">
        <v>5.119078</v>
      </c>
      <c r="J214">
        <v>0</v>
      </c>
    </row>
    <row r="215" spans="1:10" x14ac:dyDescent="0.35">
      <c r="A215" t="str">
        <f t="shared" si="6"/>
        <v>PENETRACION (%)Total AperitivosDE 15 A 19 AÑOS</v>
      </c>
      <c r="B215">
        <v>0</v>
      </c>
      <c r="C215">
        <v>0</v>
      </c>
      <c r="D215" t="s">
        <v>80</v>
      </c>
      <c r="E215">
        <v>18.767060000000001</v>
      </c>
      <c r="F215">
        <v>16.1235</v>
      </c>
      <c r="G215">
        <v>23.004439999999999</v>
      </c>
      <c r="H215">
        <v>20.415099999999999</v>
      </c>
      <c r="J215">
        <v>0</v>
      </c>
    </row>
    <row r="216" spans="1:10" x14ac:dyDescent="0.35">
      <c r="A216" t="str">
        <f t="shared" si="6"/>
        <v>PENETRACION (%)Total AperitivosDE 20 A 24 AÑOS</v>
      </c>
      <c r="B216">
        <v>0</v>
      </c>
      <c r="C216">
        <v>0</v>
      </c>
      <c r="D216" t="s">
        <v>81</v>
      </c>
      <c r="E216">
        <v>7.9590160000000001</v>
      </c>
      <c r="F216">
        <v>11.355880000000001</v>
      </c>
      <c r="G216">
        <v>9.3204849999999997</v>
      </c>
      <c r="H216">
        <v>5.1726989999999997</v>
      </c>
      <c r="J216">
        <v>0</v>
      </c>
    </row>
    <row r="217" spans="1:10" x14ac:dyDescent="0.35">
      <c r="A217" t="str">
        <f t="shared" si="6"/>
        <v>PENETRACION (%)Total AperitivosDE 25 A 34 AÑOS</v>
      </c>
      <c r="B217">
        <v>0</v>
      </c>
      <c r="C217">
        <v>0</v>
      </c>
      <c r="D217" t="s">
        <v>82</v>
      </c>
      <c r="E217">
        <v>3.9081160000000001</v>
      </c>
      <c r="F217">
        <v>6.5732980000000003</v>
      </c>
      <c r="G217">
        <v>6.919886</v>
      </c>
      <c r="H217">
        <v>7.2509209999999999</v>
      </c>
      <c r="J217">
        <v>0</v>
      </c>
    </row>
    <row r="218" spans="1:10" x14ac:dyDescent="0.35">
      <c r="A218" t="str">
        <f t="shared" si="6"/>
        <v>PENETRACION (%)Total AperitivosDE 35 A 49 AÑOS</v>
      </c>
      <c r="B218">
        <v>0</v>
      </c>
      <c r="C218">
        <v>0</v>
      </c>
      <c r="D218" t="s">
        <v>83</v>
      </c>
      <c r="E218">
        <v>8.3815109999999997</v>
      </c>
      <c r="F218">
        <v>6.7991400000000004</v>
      </c>
      <c r="G218">
        <v>6.2466270000000002</v>
      </c>
      <c r="H218">
        <v>2.580063</v>
      </c>
      <c r="J218">
        <v>0</v>
      </c>
    </row>
    <row r="219" spans="1:10" x14ac:dyDescent="0.35">
      <c r="A219" t="str">
        <f t="shared" si="6"/>
        <v>PENETRACION (%)Total AperitivosDE 50 A 59 AÑOS</v>
      </c>
      <c r="B219">
        <v>0</v>
      </c>
      <c r="C219">
        <v>0</v>
      </c>
      <c r="D219" t="s">
        <v>84</v>
      </c>
      <c r="E219">
        <v>7.6027509999999996</v>
      </c>
      <c r="F219">
        <v>7.0709999999999997</v>
      </c>
      <c r="G219">
        <v>5.2326980000000001</v>
      </c>
      <c r="H219">
        <v>5.2243079999999997</v>
      </c>
      <c r="J219">
        <v>0</v>
      </c>
    </row>
    <row r="220" spans="1:10" x14ac:dyDescent="0.35">
      <c r="A220" t="str">
        <f t="shared" si="6"/>
        <v>PENETRACION (%)Total AperitivosDE 60 A 75 AÑOS</v>
      </c>
      <c r="B220">
        <v>0</v>
      </c>
      <c r="C220">
        <v>0</v>
      </c>
      <c r="D220" t="s">
        <v>85</v>
      </c>
      <c r="E220">
        <v>4.7836759999999998</v>
      </c>
      <c r="F220">
        <v>4.5614710000000001</v>
      </c>
      <c r="G220">
        <v>5.4557700000000002</v>
      </c>
      <c r="H220">
        <v>4.0606819999999999</v>
      </c>
      <c r="J220">
        <v>0</v>
      </c>
    </row>
    <row r="221" spans="1:10" x14ac:dyDescent="0.35">
      <c r="A221" t="str">
        <f t="shared" si="6"/>
        <v>PENETRACION (%)Total AperitivosNIVEL ALTO</v>
      </c>
      <c r="B221">
        <v>0</v>
      </c>
      <c r="C221">
        <v>0</v>
      </c>
      <c r="D221" t="s">
        <v>86</v>
      </c>
      <c r="E221">
        <v>7.5288490000000001</v>
      </c>
      <c r="F221">
        <v>5.9858339999999997</v>
      </c>
      <c r="G221">
        <v>7.1600440000000001</v>
      </c>
      <c r="H221">
        <v>4.7719569999999996</v>
      </c>
      <c r="J221">
        <v>0</v>
      </c>
    </row>
    <row r="222" spans="1:10" x14ac:dyDescent="0.35">
      <c r="A222" t="str">
        <f t="shared" si="6"/>
        <v>PENETRACION (%)Total AperitivosNIVEL MEDIO ALTO</v>
      </c>
      <c r="B222">
        <v>0</v>
      </c>
      <c r="C222">
        <v>0</v>
      </c>
      <c r="D222" t="s">
        <v>87</v>
      </c>
      <c r="E222">
        <v>9.9201789999999992</v>
      </c>
      <c r="F222">
        <v>9.4864879999999996</v>
      </c>
      <c r="G222">
        <v>10.168889999999999</v>
      </c>
      <c r="H222">
        <v>5.3632910000000003</v>
      </c>
      <c r="J222">
        <v>0</v>
      </c>
    </row>
    <row r="223" spans="1:10" x14ac:dyDescent="0.35">
      <c r="A223" t="str">
        <f t="shared" si="6"/>
        <v>PENETRACION (%)Total AperitivosNIVEL MEDIO</v>
      </c>
      <c r="B223">
        <v>0</v>
      </c>
      <c r="C223">
        <v>0</v>
      </c>
      <c r="D223" t="s">
        <v>88</v>
      </c>
      <c r="E223">
        <v>5.948277</v>
      </c>
      <c r="F223">
        <v>6.1477380000000004</v>
      </c>
      <c r="G223">
        <v>6.8987530000000001</v>
      </c>
      <c r="H223">
        <v>4.2715529999999999</v>
      </c>
      <c r="J223">
        <v>0</v>
      </c>
    </row>
    <row r="224" spans="1:10" x14ac:dyDescent="0.35">
      <c r="A224" t="str">
        <f t="shared" si="6"/>
        <v>PENETRACION (%)Total AperitivosNIVEL MEDIO BAJO</v>
      </c>
      <c r="B224">
        <v>0</v>
      </c>
      <c r="C224">
        <v>0</v>
      </c>
      <c r="D224" t="s">
        <v>89</v>
      </c>
      <c r="E224">
        <v>5.9464569999999997</v>
      </c>
      <c r="F224">
        <v>6.8609879999999999</v>
      </c>
      <c r="G224">
        <v>6.6408880000000003</v>
      </c>
      <c r="H224">
        <v>7.3968230000000004</v>
      </c>
      <c r="J224">
        <v>0</v>
      </c>
    </row>
    <row r="225" spans="1:10" x14ac:dyDescent="0.35">
      <c r="A225" t="str">
        <f t="shared" si="6"/>
        <v>PENETRACION (%)Total AperitivosNIVEL BAJO</v>
      </c>
      <c r="B225">
        <v>0</v>
      </c>
      <c r="C225">
        <v>0</v>
      </c>
      <c r="D225" t="s">
        <v>90</v>
      </c>
      <c r="E225">
        <v>9.6227540000000005</v>
      </c>
      <c r="F225">
        <v>8.6341680000000007</v>
      </c>
      <c r="G225">
        <v>4.9453800000000001</v>
      </c>
      <c r="H225">
        <v>6.1599209999999998</v>
      </c>
      <c r="J225">
        <v>0</v>
      </c>
    </row>
    <row r="226" spans="1:10" x14ac:dyDescent="0.35">
      <c r="A226" t="str">
        <f>$B$198&amp;$C$226&amp;D226</f>
        <v>PENETRACION (%)Patatas Fritas + Otros Aperitivos SaladosT.ESPAÑA</v>
      </c>
      <c r="B226">
        <v>0</v>
      </c>
      <c r="C226" t="s">
        <v>129</v>
      </c>
      <c r="D226" t="s">
        <v>22</v>
      </c>
      <c r="E226">
        <v>3.4715029999999998</v>
      </c>
      <c r="F226">
        <v>3.6463290000000002</v>
      </c>
      <c r="G226">
        <v>2.9849299999999999</v>
      </c>
      <c r="H226">
        <v>2.319655</v>
      </c>
      <c r="J226">
        <v>0</v>
      </c>
    </row>
    <row r="227" spans="1:10" x14ac:dyDescent="0.35">
      <c r="A227" t="str">
        <f t="shared" ref="A227:A253" si="7">$B$198&amp;$C$226&amp;D227</f>
        <v>PENETRACION (%)Patatas Fritas + Otros Aperitivos SaladosBCN AM</v>
      </c>
      <c r="B227">
        <v>0</v>
      </c>
      <c r="C227">
        <v>0</v>
      </c>
      <c r="D227" t="s">
        <v>72</v>
      </c>
      <c r="E227">
        <v>2.035669</v>
      </c>
      <c r="F227">
        <v>5.2539340000000001</v>
      </c>
      <c r="G227">
        <v>5.2750459999999997</v>
      </c>
      <c r="H227">
        <v>7.8749200000000004</v>
      </c>
      <c r="J227">
        <v>0</v>
      </c>
    </row>
    <row r="228" spans="1:10" x14ac:dyDescent="0.35">
      <c r="A228" t="str">
        <f t="shared" si="7"/>
        <v>PENETRACION (%)Patatas Fritas + Otros Aperitivos SaladosREST.CAT ARAGON</v>
      </c>
      <c r="B228">
        <v>0</v>
      </c>
      <c r="C228">
        <v>0</v>
      </c>
      <c r="D228" t="s">
        <v>73</v>
      </c>
      <c r="E228">
        <v>1.0674790000000001</v>
      </c>
      <c r="F228">
        <v>1.9223790000000001</v>
      </c>
      <c r="G228">
        <v>0.36722139999999998</v>
      </c>
      <c r="H228">
        <v>3.3959570000000001</v>
      </c>
      <c r="J228">
        <v>0</v>
      </c>
    </row>
    <row r="229" spans="1:10" x14ac:dyDescent="0.35">
      <c r="A229" t="str">
        <f t="shared" si="7"/>
        <v>PENETRACION (%)Patatas Fritas + Otros Aperitivos SaladosLEVANTE</v>
      </c>
      <c r="B229">
        <v>0</v>
      </c>
      <c r="C229">
        <v>0</v>
      </c>
      <c r="D229" t="s">
        <v>74</v>
      </c>
      <c r="E229">
        <v>5.6959759999999999</v>
      </c>
      <c r="F229">
        <v>3.2409400000000002</v>
      </c>
      <c r="G229">
        <v>4.0991030000000004</v>
      </c>
      <c r="H229">
        <v>1.6450709999999999</v>
      </c>
      <c r="J229">
        <v>0</v>
      </c>
    </row>
    <row r="230" spans="1:10" x14ac:dyDescent="0.35">
      <c r="A230" t="str">
        <f t="shared" si="7"/>
        <v>PENETRACION (%)Patatas Fritas + Otros Aperitivos SaladosANDALUCIA</v>
      </c>
      <c r="B230">
        <v>0</v>
      </c>
      <c r="C230">
        <v>0</v>
      </c>
      <c r="D230" t="s">
        <v>75</v>
      </c>
      <c r="E230">
        <v>4.2918659999999997</v>
      </c>
      <c r="F230">
        <v>3.8063549999999999</v>
      </c>
      <c r="G230">
        <v>2.9323950000000001</v>
      </c>
      <c r="H230">
        <v>2.3920340000000002</v>
      </c>
      <c r="J230">
        <v>0</v>
      </c>
    </row>
    <row r="231" spans="1:10" x14ac:dyDescent="0.35">
      <c r="A231" t="str">
        <f t="shared" si="7"/>
        <v>PENETRACION (%)Patatas Fritas + Otros Aperitivos SaladosMDD AM</v>
      </c>
      <c r="B231">
        <v>0</v>
      </c>
      <c r="C231">
        <v>0</v>
      </c>
      <c r="D231" t="s">
        <v>76</v>
      </c>
      <c r="E231">
        <v>4.319509</v>
      </c>
      <c r="F231">
        <v>4.2516249999999998</v>
      </c>
      <c r="G231">
        <v>3.9284520000000001</v>
      </c>
      <c r="H231">
        <v>2.7393589999999999</v>
      </c>
      <c r="J231">
        <v>0</v>
      </c>
    </row>
    <row r="232" spans="1:10" x14ac:dyDescent="0.35">
      <c r="A232" t="str">
        <f t="shared" si="7"/>
        <v>PENETRACION (%)Patatas Fritas + Otros Aperitivos SaladosRTO CENTRO</v>
      </c>
      <c r="B232">
        <v>0</v>
      </c>
      <c r="C232">
        <v>0</v>
      </c>
      <c r="D232" t="s">
        <v>77</v>
      </c>
      <c r="E232">
        <v>5.0136620000000001</v>
      </c>
      <c r="F232">
        <v>5.3271449999999998</v>
      </c>
      <c r="G232">
        <v>5.671462</v>
      </c>
      <c r="H232">
        <v>2.957684</v>
      </c>
      <c r="J232">
        <v>0</v>
      </c>
    </row>
    <row r="233" spans="1:10" x14ac:dyDescent="0.35">
      <c r="A233" t="str">
        <f t="shared" si="7"/>
        <v>PENETRACION (%)Patatas Fritas + Otros Aperitivos SaladosNORTE-CENTRO</v>
      </c>
      <c r="B233">
        <v>0</v>
      </c>
      <c r="C233">
        <v>0</v>
      </c>
      <c r="D233" t="s">
        <v>78</v>
      </c>
      <c r="E233">
        <v>3.4984289999999998</v>
      </c>
      <c r="F233">
        <v>4.6031620000000002</v>
      </c>
      <c r="G233">
        <v>2.5153289999999999</v>
      </c>
      <c r="H233">
        <v>1.8584940000000001</v>
      </c>
      <c r="J233">
        <v>0</v>
      </c>
    </row>
    <row r="234" spans="1:10" x14ac:dyDescent="0.35">
      <c r="A234" t="str">
        <f t="shared" si="7"/>
        <v>PENETRACION (%)Patatas Fritas + Otros Aperitivos SaladosNOROESTE</v>
      </c>
      <c r="B234">
        <v>0</v>
      </c>
      <c r="C234">
        <v>0</v>
      </c>
      <c r="D234" t="s">
        <v>79</v>
      </c>
      <c r="E234">
        <v>3.299658</v>
      </c>
      <c r="F234">
        <v>3.3816920000000001</v>
      </c>
      <c r="G234">
        <v>2.8871790000000002</v>
      </c>
      <c r="H234">
        <v>2.0129220000000001</v>
      </c>
      <c r="J234">
        <v>0</v>
      </c>
    </row>
    <row r="235" spans="1:10" x14ac:dyDescent="0.35">
      <c r="A235" t="str">
        <f t="shared" si="7"/>
        <v>PENETRACION (%)Patatas Fritas + Otros Aperitivos Salados&lt;2MIL</v>
      </c>
      <c r="B235">
        <v>0</v>
      </c>
      <c r="C235">
        <v>0</v>
      </c>
      <c r="D235" t="s">
        <v>41</v>
      </c>
      <c r="E235">
        <v>1.344587</v>
      </c>
      <c r="F235">
        <v>5.2258719999999999</v>
      </c>
      <c r="G235">
        <v>4.10771</v>
      </c>
      <c r="H235">
        <v>0.65902989999999995</v>
      </c>
      <c r="J235">
        <v>0</v>
      </c>
    </row>
    <row r="236" spans="1:10" x14ac:dyDescent="0.35">
      <c r="A236" t="str">
        <f t="shared" si="7"/>
        <v>PENETRACION (%)Patatas Fritas + Otros Aperitivos Salados2-5MIL</v>
      </c>
      <c r="B236">
        <v>0</v>
      </c>
      <c r="C236">
        <v>0</v>
      </c>
      <c r="D236" t="s">
        <v>44</v>
      </c>
      <c r="E236">
        <v>1.7908900000000001</v>
      </c>
      <c r="F236">
        <v>7.2715399999999999</v>
      </c>
      <c r="G236">
        <v>2.2157800000000001</v>
      </c>
      <c r="H236">
        <v>0.5883794</v>
      </c>
      <c r="J236">
        <v>0</v>
      </c>
    </row>
    <row r="237" spans="1:10" x14ac:dyDescent="0.35">
      <c r="A237" t="str">
        <f t="shared" si="7"/>
        <v>PENETRACION (%)Patatas Fritas + Otros Aperitivos Salados5-10MIL</v>
      </c>
      <c r="B237">
        <v>0</v>
      </c>
      <c r="C237">
        <v>0</v>
      </c>
      <c r="D237" t="s">
        <v>46</v>
      </c>
      <c r="E237">
        <v>4.6208150000000003</v>
      </c>
      <c r="F237">
        <v>2.7428430000000001</v>
      </c>
      <c r="G237">
        <v>1.233508</v>
      </c>
      <c r="H237">
        <v>3.6769790000000002</v>
      </c>
      <c r="J237">
        <v>0</v>
      </c>
    </row>
    <row r="238" spans="1:10" x14ac:dyDescent="0.35">
      <c r="A238" t="str">
        <f t="shared" si="7"/>
        <v>PENETRACION (%)Patatas Fritas + Otros Aperitivos Salados10-30MIL</v>
      </c>
      <c r="B238">
        <v>0</v>
      </c>
      <c r="C238">
        <v>0</v>
      </c>
      <c r="D238" t="s">
        <v>48</v>
      </c>
      <c r="E238">
        <v>4.2578930000000001</v>
      </c>
      <c r="F238">
        <v>4.6521590000000002</v>
      </c>
      <c r="G238">
        <v>1.192456</v>
      </c>
      <c r="H238">
        <v>5.7407339999999998</v>
      </c>
      <c r="J238">
        <v>0</v>
      </c>
    </row>
    <row r="239" spans="1:10" x14ac:dyDescent="0.35">
      <c r="A239" t="str">
        <f t="shared" si="7"/>
        <v>PENETRACION (%)Patatas Fritas + Otros Aperitivos Salados30-100MIL</v>
      </c>
      <c r="B239">
        <v>0</v>
      </c>
      <c r="C239">
        <v>0</v>
      </c>
      <c r="D239" t="s">
        <v>50</v>
      </c>
      <c r="E239">
        <v>4.0940760000000003</v>
      </c>
      <c r="F239">
        <v>3.8121399999999999</v>
      </c>
      <c r="G239">
        <v>3.193365</v>
      </c>
      <c r="H239">
        <v>2.474799</v>
      </c>
      <c r="J239">
        <v>0</v>
      </c>
    </row>
    <row r="240" spans="1:10" x14ac:dyDescent="0.35">
      <c r="A240" t="str">
        <f t="shared" si="7"/>
        <v>PENETRACION (%)Patatas Fritas + Otros Aperitivos Salados100-200MIL</v>
      </c>
      <c r="B240">
        <v>0</v>
      </c>
      <c r="C240">
        <v>0</v>
      </c>
      <c r="D240" t="s">
        <v>52</v>
      </c>
      <c r="E240">
        <v>5.8242589999999996</v>
      </c>
      <c r="F240">
        <v>4.1622649999999997</v>
      </c>
      <c r="G240">
        <v>4.2919939999999999</v>
      </c>
      <c r="H240">
        <v>1.670526</v>
      </c>
      <c r="J240">
        <v>0</v>
      </c>
    </row>
    <row r="241" spans="1:10" x14ac:dyDescent="0.35">
      <c r="A241" t="str">
        <f t="shared" si="7"/>
        <v>PENETRACION (%)Patatas Fritas + Otros Aperitivos Salados200-500MIL</v>
      </c>
      <c r="B241">
        <v>0</v>
      </c>
      <c r="C241">
        <v>0</v>
      </c>
      <c r="D241" t="s">
        <v>54</v>
      </c>
      <c r="E241">
        <v>3.856277</v>
      </c>
      <c r="F241">
        <v>4.6472759999999997</v>
      </c>
      <c r="G241">
        <v>6.5185969999999998</v>
      </c>
      <c r="H241">
        <v>3.2343850000000001</v>
      </c>
      <c r="J241">
        <v>0</v>
      </c>
    </row>
    <row r="242" spans="1:10" x14ac:dyDescent="0.35">
      <c r="A242" t="str">
        <f t="shared" si="7"/>
        <v>PENETRACION (%)Patatas Fritas + Otros Aperitivos Salados&gt;500MIL</v>
      </c>
      <c r="B242">
        <v>0</v>
      </c>
      <c r="C242">
        <v>0</v>
      </c>
      <c r="D242" t="s">
        <v>56</v>
      </c>
      <c r="E242">
        <v>2.1909269999999998</v>
      </c>
      <c r="F242">
        <v>1.781944</v>
      </c>
      <c r="G242">
        <v>3.1347839999999998</v>
      </c>
      <c r="H242">
        <v>3.0213649999999999</v>
      </c>
      <c r="J242">
        <v>0</v>
      </c>
    </row>
    <row r="243" spans="1:10" x14ac:dyDescent="0.35">
      <c r="A243" t="str">
        <f t="shared" si="7"/>
        <v>PENETRACION (%)Patatas Fritas + Otros Aperitivos SaladosDE 15 A 19 AÑOS</v>
      </c>
      <c r="B243">
        <v>0</v>
      </c>
      <c r="C243">
        <v>0</v>
      </c>
      <c r="D243" t="s">
        <v>80</v>
      </c>
      <c r="E243">
        <v>10.04926</v>
      </c>
      <c r="F243">
        <v>3.3365300000000002</v>
      </c>
      <c r="G243">
        <v>9.1696299999999997</v>
      </c>
      <c r="H243">
        <v>8.4691989999999997</v>
      </c>
      <c r="J243">
        <v>0</v>
      </c>
    </row>
    <row r="244" spans="1:10" x14ac:dyDescent="0.35">
      <c r="A244" t="str">
        <f t="shared" si="7"/>
        <v>PENETRACION (%)Patatas Fritas + Otros Aperitivos SaladosDE 20 A 24 AÑOS</v>
      </c>
      <c r="B244">
        <v>0</v>
      </c>
      <c r="C244">
        <v>0</v>
      </c>
      <c r="D244" t="s">
        <v>81</v>
      </c>
      <c r="E244">
        <v>4.3782490000000003</v>
      </c>
      <c r="F244">
        <v>2.7183389999999998</v>
      </c>
      <c r="G244">
        <v>6.3881579999999998</v>
      </c>
      <c r="H244">
        <v>1.8134999999999999</v>
      </c>
      <c r="J244">
        <v>0</v>
      </c>
    </row>
    <row r="245" spans="1:10" x14ac:dyDescent="0.35">
      <c r="A245" t="str">
        <f t="shared" si="7"/>
        <v>PENETRACION (%)Patatas Fritas + Otros Aperitivos SaladosDE 25 A 34 AÑOS</v>
      </c>
      <c r="B245">
        <v>0</v>
      </c>
      <c r="C245">
        <v>0</v>
      </c>
      <c r="D245" t="s">
        <v>82</v>
      </c>
      <c r="E245">
        <v>3.452569</v>
      </c>
      <c r="F245">
        <v>5.5340379999999998</v>
      </c>
      <c r="G245">
        <v>3.1230009999999999</v>
      </c>
      <c r="H245">
        <v>4.6254179999999998</v>
      </c>
      <c r="J245">
        <v>0</v>
      </c>
    </row>
    <row r="246" spans="1:10" x14ac:dyDescent="0.35">
      <c r="A246" t="str">
        <f t="shared" si="7"/>
        <v>PENETRACION (%)Patatas Fritas + Otros Aperitivos SaladosDE 35 A 49 AÑOS</v>
      </c>
      <c r="B246">
        <v>0</v>
      </c>
      <c r="C246">
        <v>0</v>
      </c>
      <c r="D246" t="s">
        <v>83</v>
      </c>
      <c r="E246">
        <v>4.464404</v>
      </c>
      <c r="F246">
        <v>6.6497039999999998</v>
      </c>
      <c r="G246">
        <v>3.3243100000000001</v>
      </c>
      <c r="H246">
        <v>1.484815</v>
      </c>
      <c r="J246">
        <v>0</v>
      </c>
    </row>
    <row r="247" spans="1:10" x14ac:dyDescent="0.35">
      <c r="A247" t="str">
        <f t="shared" si="7"/>
        <v>PENETRACION (%)Patatas Fritas + Otros Aperitivos SaladosDE 50 A 59 AÑOS</v>
      </c>
      <c r="B247">
        <v>0</v>
      </c>
      <c r="C247">
        <v>0</v>
      </c>
      <c r="D247" t="s">
        <v>84</v>
      </c>
      <c r="E247">
        <v>2.9256180000000001</v>
      </c>
      <c r="F247">
        <v>3.1968719999999999</v>
      </c>
      <c r="G247">
        <v>1.708529</v>
      </c>
      <c r="H247">
        <v>2.9454899999999999</v>
      </c>
      <c r="J247">
        <v>0</v>
      </c>
    </row>
    <row r="248" spans="1:10" x14ac:dyDescent="0.35">
      <c r="A248" t="str">
        <f t="shared" si="7"/>
        <v>PENETRACION (%)Patatas Fritas + Otros Aperitivos SaladosDE 60 A 75 AÑOS</v>
      </c>
      <c r="B248">
        <v>0</v>
      </c>
      <c r="C248">
        <v>0</v>
      </c>
      <c r="D248" t="s">
        <v>85</v>
      </c>
      <c r="E248">
        <v>1.4275899999999999</v>
      </c>
      <c r="F248">
        <v>0.97508229999999996</v>
      </c>
      <c r="G248">
        <v>1.854266</v>
      </c>
      <c r="H248">
        <v>1.79434</v>
      </c>
      <c r="J248">
        <v>0</v>
      </c>
    </row>
    <row r="249" spans="1:10" x14ac:dyDescent="0.35">
      <c r="A249" t="str">
        <f t="shared" si="7"/>
        <v>PENETRACION (%)Patatas Fritas + Otros Aperitivos SaladosNIVEL ALTO</v>
      </c>
      <c r="B249">
        <v>0</v>
      </c>
      <c r="C249">
        <v>0</v>
      </c>
      <c r="D249" t="s">
        <v>86</v>
      </c>
      <c r="E249">
        <v>4.216316</v>
      </c>
      <c r="F249">
        <v>3.4353579999999999</v>
      </c>
      <c r="G249">
        <v>4.7991729999999997</v>
      </c>
      <c r="H249">
        <v>2.9429349999999999</v>
      </c>
      <c r="J249">
        <v>0</v>
      </c>
    </row>
    <row r="250" spans="1:10" x14ac:dyDescent="0.35">
      <c r="A250" t="str">
        <f t="shared" si="7"/>
        <v>PENETRACION (%)Patatas Fritas + Otros Aperitivos SaladosNIVEL MEDIO ALTO</v>
      </c>
      <c r="B250">
        <v>0</v>
      </c>
      <c r="C250">
        <v>0</v>
      </c>
      <c r="D250" t="s">
        <v>87</v>
      </c>
      <c r="E250">
        <v>4.1445759999999998</v>
      </c>
      <c r="F250">
        <v>2.0814089999999998</v>
      </c>
      <c r="G250">
        <v>4.3884980000000002</v>
      </c>
      <c r="H250">
        <v>1.3535630000000001</v>
      </c>
      <c r="J250">
        <v>0</v>
      </c>
    </row>
    <row r="251" spans="1:10" x14ac:dyDescent="0.35">
      <c r="A251" t="str">
        <f t="shared" si="7"/>
        <v>PENETRACION (%)Patatas Fritas + Otros Aperitivos SaladosNIVEL MEDIO</v>
      </c>
      <c r="B251">
        <v>0</v>
      </c>
      <c r="C251">
        <v>0</v>
      </c>
      <c r="D251" t="s">
        <v>88</v>
      </c>
      <c r="E251">
        <v>2.073178</v>
      </c>
      <c r="F251">
        <v>4.125877</v>
      </c>
      <c r="G251">
        <v>2.9387949999999998</v>
      </c>
      <c r="H251">
        <v>2.6884440000000001</v>
      </c>
      <c r="J251">
        <v>0</v>
      </c>
    </row>
    <row r="252" spans="1:10" x14ac:dyDescent="0.35">
      <c r="A252" t="str">
        <f t="shared" si="7"/>
        <v>PENETRACION (%)Patatas Fritas + Otros Aperitivos SaladosNIVEL MEDIO BAJO</v>
      </c>
      <c r="B252">
        <v>0</v>
      </c>
      <c r="C252">
        <v>0</v>
      </c>
      <c r="D252" t="s">
        <v>89</v>
      </c>
      <c r="E252">
        <v>2.0168460000000001</v>
      </c>
      <c r="F252">
        <v>3.961795</v>
      </c>
      <c r="G252">
        <v>1.7822100000000001</v>
      </c>
      <c r="H252">
        <v>3.4277869999999999</v>
      </c>
      <c r="J252">
        <v>0</v>
      </c>
    </row>
    <row r="253" spans="1:10" x14ac:dyDescent="0.35">
      <c r="A253" t="str">
        <f t="shared" si="7"/>
        <v>PENETRACION (%)Patatas Fritas + Otros Aperitivos SaladosNIVEL BAJO</v>
      </c>
      <c r="B253">
        <v>0</v>
      </c>
      <c r="C253">
        <v>0</v>
      </c>
      <c r="D253" t="s">
        <v>90</v>
      </c>
      <c r="E253">
        <v>5.2508330000000001</v>
      </c>
      <c r="F253">
        <v>4.5608599999999999</v>
      </c>
      <c r="G253">
        <v>2.5575800000000002</v>
      </c>
      <c r="H253">
        <v>3.8395519999999999</v>
      </c>
      <c r="J253">
        <v>0</v>
      </c>
    </row>
    <row r="254" spans="1:10" x14ac:dyDescent="0.35">
      <c r="A254" t="str">
        <f>$B$198&amp;$C$254&amp;D254</f>
        <v>PENETRACION (%)Frutos SecosT.ESPAÑA</v>
      </c>
      <c r="B254">
        <v>0</v>
      </c>
      <c r="C254" t="s">
        <v>130</v>
      </c>
      <c r="D254" t="s">
        <v>22</v>
      </c>
      <c r="E254">
        <v>1.574406</v>
      </c>
      <c r="F254">
        <v>1.899494</v>
      </c>
      <c r="G254">
        <v>1.289188</v>
      </c>
      <c r="H254">
        <v>1.517684</v>
      </c>
      <c r="J254">
        <v>0</v>
      </c>
    </row>
    <row r="255" spans="1:10" x14ac:dyDescent="0.35">
      <c r="A255" t="str">
        <f t="shared" ref="A255:A281" si="8">$B$198&amp;$C$254&amp;D255</f>
        <v>PENETRACION (%)Frutos SecosBCN AM</v>
      </c>
      <c r="B255">
        <v>0</v>
      </c>
      <c r="C255">
        <v>0</v>
      </c>
      <c r="D255" t="s">
        <v>72</v>
      </c>
      <c r="E255">
        <v>3.6678839999999999</v>
      </c>
      <c r="F255">
        <v>2.873742</v>
      </c>
      <c r="G255">
        <v>3.2124739999999998</v>
      </c>
      <c r="H255">
        <v>2.1187640000000001</v>
      </c>
      <c r="J255">
        <v>0</v>
      </c>
    </row>
    <row r="256" spans="1:10" x14ac:dyDescent="0.35">
      <c r="A256" t="str">
        <f t="shared" si="8"/>
        <v>PENETRACION (%)Frutos SecosREST.CAT ARAGON</v>
      </c>
      <c r="B256">
        <v>0</v>
      </c>
      <c r="C256">
        <v>0</v>
      </c>
      <c r="D256" t="s">
        <v>73</v>
      </c>
      <c r="E256">
        <v>0.80754029999999999</v>
      </c>
      <c r="F256">
        <v>1.1815150000000001</v>
      </c>
      <c r="G256">
        <v>0.96435680000000001</v>
      </c>
      <c r="H256">
        <v>1.6588099999999999</v>
      </c>
      <c r="J256">
        <v>0</v>
      </c>
    </row>
    <row r="257" spans="1:10" x14ac:dyDescent="0.35">
      <c r="A257" t="str">
        <f t="shared" si="8"/>
        <v>PENETRACION (%)Frutos SecosLEVANTE</v>
      </c>
      <c r="B257">
        <v>0</v>
      </c>
      <c r="C257">
        <v>0</v>
      </c>
      <c r="D257" t="s">
        <v>74</v>
      </c>
      <c r="E257">
        <v>2.174369</v>
      </c>
      <c r="F257">
        <v>2.1310389999999999</v>
      </c>
      <c r="G257">
        <v>0.86465190000000003</v>
      </c>
      <c r="H257">
        <v>2.7826819999999999</v>
      </c>
      <c r="J257">
        <v>0</v>
      </c>
    </row>
    <row r="258" spans="1:10" x14ac:dyDescent="0.35">
      <c r="A258" t="str">
        <f t="shared" si="8"/>
        <v>PENETRACION (%)Frutos SecosANDALUCIA</v>
      </c>
      <c r="B258">
        <v>0</v>
      </c>
      <c r="C258">
        <v>0</v>
      </c>
      <c r="D258" t="s">
        <v>75</v>
      </c>
      <c r="E258">
        <v>1.7097990000000001</v>
      </c>
      <c r="F258">
        <v>2.9085740000000002</v>
      </c>
      <c r="G258">
        <v>2.565699</v>
      </c>
      <c r="H258">
        <v>2.4946190000000001</v>
      </c>
      <c r="J258">
        <v>0</v>
      </c>
    </row>
    <row r="259" spans="1:10" x14ac:dyDescent="0.35">
      <c r="A259" t="str">
        <f t="shared" si="8"/>
        <v>PENETRACION (%)Frutos SecosMDD AM</v>
      </c>
      <c r="B259">
        <v>0</v>
      </c>
      <c r="C259">
        <v>0</v>
      </c>
      <c r="D259" t="s">
        <v>76</v>
      </c>
      <c r="E259">
        <v>1.1669449999999999</v>
      </c>
      <c r="F259">
        <v>3.539615</v>
      </c>
      <c r="G259">
        <v>1.0662499999999999</v>
      </c>
      <c r="H259">
        <v>1.4547399999999999</v>
      </c>
      <c r="J259">
        <v>0</v>
      </c>
    </row>
    <row r="260" spans="1:10" x14ac:dyDescent="0.35">
      <c r="A260" t="str">
        <f t="shared" si="8"/>
        <v>PENETRACION (%)Frutos SecosRTO CENTRO</v>
      </c>
      <c r="B260">
        <v>0</v>
      </c>
      <c r="C260">
        <v>0</v>
      </c>
      <c r="D260" t="s">
        <v>77</v>
      </c>
      <c r="E260">
        <v>3.0700310000000002</v>
      </c>
      <c r="F260">
        <v>1.0946750000000001</v>
      </c>
      <c r="G260">
        <v>1.79972</v>
      </c>
      <c r="H260">
        <v>2.6724220000000001</v>
      </c>
      <c r="J260">
        <v>0</v>
      </c>
    </row>
    <row r="261" spans="1:10" x14ac:dyDescent="0.35">
      <c r="A261" t="str">
        <f t="shared" si="8"/>
        <v>PENETRACION (%)Frutos SecosNORTE-CENTRO</v>
      </c>
      <c r="B261">
        <v>0</v>
      </c>
      <c r="C261">
        <v>0</v>
      </c>
      <c r="D261" t="s">
        <v>78</v>
      </c>
      <c r="E261">
        <v>1.48577</v>
      </c>
      <c r="F261">
        <v>2.388525</v>
      </c>
      <c r="G261">
        <v>1.339256</v>
      </c>
      <c r="H261">
        <v>1.374803</v>
      </c>
      <c r="J261">
        <v>0</v>
      </c>
    </row>
    <row r="262" spans="1:10" x14ac:dyDescent="0.35">
      <c r="A262" t="str">
        <f t="shared" si="8"/>
        <v>PENETRACION (%)Frutos SecosNOROESTE</v>
      </c>
      <c r="B262">
        <v>0</v>
      </c>
      <c r="C262">
        <v>0</v>
      </c>
      <c r="D262" t="s">
        <v>79</v>
      </c>
      <c r="E262">
        <v>1.799884</v>
      </c>
      <c r="F262">
        <v>2.8166449999999998</v>
      </c>
      <c r="G262">
        <v>0.73523079999999996</v>
      </c>
      <c r="H262">
        <v>0.37434610000000001</v>
      </c>
      <c r="J262">
        <v>0</v>
      </c>
    </row>
    <row r="263" spans="1:10" x14ac:dyDescent="0.35">
      <c r="A263" t="str">
        <f t="shared" si="8"/>
        <v>PENETRACION (%)Frutos Secos&lt;2MIL</v>
      </c>
      <c r="B263">
        <v>0</v>
      </c>
      <c r="C263">
        <v>0</v>
      </c>
      <c r="D263" t="s">
        <v>41</v>
      </c>
      <c r="E263">
        <v>1.344587</v>
      </c>
      <c r="F263">
        <v>2.7069899999999998</v>
      </c>
      <c r="G263">
        <v>1.2011540000000001</v>
      </c>
      <c r="H263">
        <v>0.91678570000000004</v>
      </c>
      <c r="J263">
        <v>0</v>
      </c>
    </row>
    <row r="264" spans="1:10" x14ac:dyDescent="0.35">
      <c r="A264" t="str">
        <f t="shared" si="8"/>
        <v>PENETRACION (%)Frutos Secos2-5MIL</v>
      </c>
      <c r="B264">
        <v>0</v>
      </c>
      <c r="C264">
        <v>0</v>
      </c>
      <c r="D264" t="s">
        <v>44</v>
      </c>
      <c r="E264">
        <v>1.7288250000000001</v>
      </c>
      <c r="F264">
        <v>1.3947849999999999</v>
      </c>
      <c r="G264">
        <v>1.3655010000000001</v>
      </c>
      <c r="H264">
        <v>1.5430010000000001</v>
      </c>
      <c r="J264">
        <v>0</v>
      </c>
    </row>
    <row r="265" spans="1:10" x14ac:dyDescent="0.35">
      <c r="A265" t="str">
        <f t="shared" si="8"/>
        <v>PENETRACION (%)Frutos Secos5-10MIL</v>
      </c>
      <c r="B265">
        <v>0</v>
      </c>
      <c r="C265">
        <v>0</v>
      </c>
      <c r="D265" t="s">
        <v>46</v>
      </c>
      <c r="E265">
        <v>0.91494819999999999</v>
      </c>
      <c r="F265">
        <v>5.386336</v>
      </c>
      <c r="G265">
        <v>1.465946</v>
      </c>
      <c r="H265">
        <v>4.100651</v>
      </c>
      <c r="J265">
        <v>0</v>
      </c>
    </row>
    <row r="266" spans="1:10" x14ac:dyDescent="0.35">
      <c r="A266" t="str">
        <f t="shared" si="8"/>
        <v>PENETRACION (%)Frutos Secos10-30MIL</v>
      </c>
      <c r="B266">
        <v>0</v>
      </c>
      <c r="C266">
        <v>0</v>
      </c>
      <c r="D266" t="s">
        <v>48</v>
      </c>
      <c r="E266">
        <v>3.5306479999999998</v>
      </c>
      <c r="F266">
        <v>1.1543479999999999</v>
      </c>
      <c r="G266">
        <v>1.332147</v>
      </c>
      <c r="H266">
        <v>1.1305810000000001</v>
      </c>
      <c r="J266">
        <v>0</v>
      </c>
    </row>
    <row r="267" spans="1:10" x14ac:dyDescent="0.35">
      <c r="A267" t="str">
        <f t="shared" si="8"/>
        <v>PENETRACION (%)Frutos Secos30-100MIL</v>
      </c>
      <c r="B267">
        <v>0</v>
      </c>
      <c r="C267">
        <v>0</v>
      </c>
      <c r="D267" t="s">
        <v>50</v>
      </c>
      <c r="E267">
        <v>2.329224</v>
      </c>
      <c r="F267">
        <v>1.8292299999999999</v>
      </c>
      <c r="G267">
        <v>0.92105689999999996</v>
      </c>
      <c r="H267">
        <v>1.4308590000000001</v>
      </c>
      <c r="J267">
        <v>0</v>
      </c>
    </row>
    <row r="268" spans="1:10" x14ac:dyDescent="0.35">
      <c r="A268" t="str">
        <f t="shared" si="8"/>
        <v>PENETRACION (%)Frutos Secos100-200MIL</v>
      </c>
      <c r="B268">
        <v>0</v>
      </c>
      <c r="C268">
        <v>0</v>
      </c>
      <c r="D268" t="s">
        <v>52</v>
      </c>
      <c r="E268">
        <v>0.91335409999999995</v>
      </c>
      <c r="F268">
        <v>1.172488</v>
      </c>
      <c r="G268">
        <v>0.26490819999999998</v>
      </c>
      <c r="H268">
        <v>0.55114589999999997</v>
      </c>
      <c r="J268">
        <v>0</v>
      </c>
    </row>
    <row r="269" spans="1:10" x14ac:dyDescent="0.35">
      <c r="A269" t="str">
        <f t="shared" si="8"/>
        <v>PENETRACION (%)Frutos Secos200-500MIL</v>
      </c>
      <c r="B269">
        <v>0</v>
      </c>
      <c r="C269">
        <v>0</v>
      </c>
      <c r="D269" t="s">
        <v>54</v>
      </c>
      <c r="E269">
        <v>1.9254789999999999</v>
      </c>
      <c r="F269">
        <v>5.455222</v>
      </c>
      <c r="G269">
        <v>3.9589470000000002</v>
      </c>
      <c r="H269">
        <v>3.1086140000000002</v>
      </c>
      <c r="J269">
        <v>0</v>
      </c>
    </row>
    <row r="270" spans="1:10" x14ac:dyDescent="0.35">
      <c r="A270" t="str">
        <f t="shared" si="8"/>
        <v>PENETRACION (%)Frutos Secos&gt;500MIL</v>
      </c>
      <c r="B270">
        <v>0</v>
      </c>
      <c r="C270">
        <v>0</v>
      </c>
      <c r="D270" t="s">
        <v>56</v>
      </c>
      <c r="E270">
        <v>0.51450980000000002</v>
      </c>
      <c r="F270">
        <v>1.1751199999999999</v>
      </c>
      <c r="G270">
        <v>1.727706</v>
      </c>
      <c r="H270">
        <v>2.639068</v>
      </c>
      <c r="J270">
        <v>0</v>
      </c>
    </row>
    <row r="271" spans="1:10" x14ac:dyDescent="0.35">
      <c r="A271" t="str">
        <f t="shared" si="8"/>
        <v>PENETRACION (%)Frutos SecosDE 15 A 19 AÑOS</v>
      </c>
      <c r="B271">
        <v>0</v>
      </c>
      <c r="C271">
        <v>0</v>
      </c>
      <c r="D271" t="s">
        <v>80</v>
      </c>
      <c r="E271">
        <v>0</v>
      </c>
      <c r="F271">
        <v>8.4250260000000008</v>
      </c>
      <c r="G271">
        <v>4.2726550000000003</v>
      </c>
      <c r="H271">
        <v>4.6752520000000004</v>
      </c>
      <c r="J271">
        <v>0</v>
      </c>
    </row>
    <row r="272" spans="1:10" x14ac:dyDescent="0.35">
      <c r="A272" t="str">
        <f t="shared" si="8"/>
        <v>PENETRACION (%)Frutos SecosDE 20 A 24 AÑOS</v>
      </c>
      <c r="B272">
        <v>0</v>
      </c>
      <c r="C272">
        <v>0</v>
      </c>
      <c r="D272" t="s">
        <v>81</v>
      </c>
      <c r="E272">
        <v>3.041337</v>
      </c>
      <c r="F272">
        <v>2.6480000000000001</v>
      </c>
      <c r="G272">
        <v>0.88970170000000004</v>
      </c>
      <c r="H272">
        <v>0</v>
      </c>
      <c r="J272">
        <v>0</v>
      </c>
    </row>
    <row r="273" spans="1:10" x14ac:dyDescent="0.35">
      <c r="A273" t="str">
        <f t="shared" si="8"/>
        <v>PENETRACION (%)Frutos SecosDE 25 A 34 AÑOS</v>
      </c>
      <c r="B273">
        <v>0</v>
      </c>
      <c r="C273">
        <v>0</v>
      </c>
      <c r="D273" t="s">
        <v>82</v>
      </c>
      <c r="E273">
        <v>1.1355999999999999</v>
      </c>
      <c r="F273">
        <v>1.081153</v>
      </c>
      <c r="G273">
        <v>2.3623159999999999</v>
      </c>
      <c r="H273">
        <v>0.75171829999999995</v>
      </c>
      <c r="J273">
        <v>0</v>
      </c>
    </row>
    <row r="274" spans="1:10" x14ac:dyDescent="0.35">
      <c r="A274" t="str">
        <f t="shared" si="8"/>
        <v>PENETRACION (%)Frutos SecosDE 35 A 49 AÑOS</v>
      </c>
      <c r="B274">
        <v>0</v>
      </c>
      <c r="C274">
        <v>0</v>
      </c>
      <c r="D274" t="s">
        <v>83</v>
      </c>
      <c r="E274">
        <v>1.749833</v>
      </c>
      <c r="F274">
        <v>1.543072</v>
      </c>
      <c r="G274">
        <v>1.042419</v>
      </c>
      <c r="H274">
        <v>1.4164760000000001</v>
      </c>
      <c r="J274">
        <v>0</v>
      </c>
    </row>
    <row r="275" spans="1:10" x14ac:dyDescent="0.35">
      <c r="A275" t="str">
        <f t="shared" si="8"/>
        <v>PENETRACION (%)Frutos SecosDE 50 A 59 AÑOS</v>
      </c>
      <c r="B275">
        <v>0</v>
      </c>
      <c r="C275">
        <v>0</v>
      </c>
      <c r="D275" t="s">
        <v>84</v>
      </c>
      <c r="E275">
        <v>3.032508</v>
      </c>
      <c r="F275">
        <v>2.5824669999999998</v>
      </c>
      <c r="G275">
        <v>1.3320380000000001</v>
      </c>
      <c r="H275">
        <v>2.1773310000000001</v>
      </c>
      <c r="J275">
        <v>0</v>
      </c>
    </row>
    <row r="276" spans="1:10" x14ac:dyDescent="0.35">
      <c r="A276" t="str">
        <f t="shared" si="8"/>
        <v>PENETRACION (%)Frutos SecosDE 60 A 75 AÑOS</v>
      </c>
      <c r="B276">
        <v>0</v>
      </c>
      <c r="C276">
        <v>0</v>
      </c>
      <c r="D276" t="s">
        <v>85</v>
      </c>
      <c r="E276">
        <v>0.81627170000000004</v>
      </c>
      <c r="F276">
        <v>1.4393039999999999</v>
      </c>
      <c r="G276">
        <v>1.52643</v>
      </c>
      <c r="H276">
        <v>1.761682</v>
      </c>
      <c r="J276">
        <v>0</v>
      </c>
    </row>
    <row r="277" spans="1:10" x14ac:dyDescent="0.35">
      <c r="A277" t="str">
        <f t="shared" si="8"/>
        <v>PENETRACION (%)Frutos SecosNIVEL ALTO</v>
      </c>
      <c r="B277">
        <v>0</v>
      </c>
      <c r="C277">
        <v>0</v>
      </c>
      <c r="D277" t="s">
        <v>86</v>
      </c>
      <c r="E277">
        <v>1.172712</v>
      </c>
      <c r="F277">
        <v>1.7571840000000001</v>
      </c>
      <c r="G277">
        <v>0.68102320000000005</v>
      </c>
      <c r="H277">
        <v>1.1267780000000001</v>
      </c>
      <c r="J277">
        <v>0</v>
      </c>
    </row>
    <row r="278" spans="1:10" x14ac:dyDescent="0.35">
      <c r="A278" t="str">
        <f t="shared" si="8"/>
        <v>PENETRACION (%)Frutos SecosNIVEL MEDIO ALTO</v>
      </c>
      <c r="B278">
        <v>0</v>
      </c>
      <c r="C278">
        <v>0</v>
      </c>
      <c r="D278" t="s">
        <v>87</v>
      </c>
      <c r="E278">
        <v>2.397907</v>
      </c>
      <c r="F278">
        <v>3.6498940000000002</v>
      </c>
      <c r="G278">
        <v>1.6314029999999999</v>
      </c>
      <c r="H278">
        <v>0.91331720000000005</v>
      </c>
      <c r="J278">
        <v>0</v>
      </c>
    </row>
    <row r="279" spans="1:10" x14ac:dyDescent="0.35">
      <c r="A279" t="str">
        <f t="shared" si="8"/>
        <v>PENETRACION (%)Frutos SecosNIVEL MEDIO</v>
      </c>
      <c r="B279">
        <v>0</v>
      </c>
      <c r="C279">
        <v>0</v>
      </c>
      <c r="D279" t="s">
        <v>88</v>
      </c>
      <c r="E279">
        <v>1.9892650000000001</v>
      </c>
      <c r="F279">
        <v>1.9477660000000001</v>
      </c>
      <c r="G279">
        <v>2.4802810000000002</v>
      </c>
      <c r="H279">
        <v>1.970974</v>
      </c>
      <c r="J279">
        <v>0</v>
      </c>
    </row>
    <row r="280" spans="1:10" x14ac:dyDescent="0.35">
      <c r="A280" t="str">
        <f t="shared" si="8"/>
        <v>PENETRACION (%)Frutos SecosNIVEL MEDIO BAJO</v>
      </c>
      <c r="B280">
        <v>0</v>
      </c>
      <c r="C280">
        <v>0</v>
      </c>
      <c r="D280" t="s">
        <v>89</v>
      </c>
      <c r="E280">
        <v>1.033048</v>
      </c>
      <c r="F280">
        <v>1.329882</v>
      </c>
      <c r="G280">
        <v>2.2409140000000001</v>
      </c>
      <c r="H280">
        <v>2.909071</v>
      </c>
      <c r="J280">
        <v>0</v>
      </c>
    </row>
    <row r="281" spans="1:10" x14ac:dyDescent="0.35">
      <c r="A281" t="str">
        <f t="shared" si="8"/>
        <v>PENETRACION (%)Frutos SecosNIVEL BAJO</v>
      </c>
      <c r="B281">
        <v>0</v>
      </c>
      <c r="C281">
        <v>0</v>
      </c>
      <c r="D281" t="s">
        <v>90</v>
      </c>
      <c r="E281">
        <v>2.1357170000000001</v>
      </c>
      <c r="F281">
        <v>2.454574</v>
      </c>
      <c r="G281">
        <v>0.94081029999999999</v>
      </c>
      <c r="H281">
        <v>1.409294</v>
      </c>
      <c r="J281">
        <v>0</v>
      </c>
    </row>
    <row r="282" spans="1:10" x14ac:dyDescent="0.35">
      <c r="A282" t="str">
        <f>$B$198&amp;$C$282&amp;D282</f>
        <v>PENETRACION (%)Chocolatinas/Chocolate/BombonesT.ESPAÑA</v>
      </c>
      <c r="B282">
        <v>0</v>
      </c>
      <c r="C282" t="s">
        <v>131</v>
      </c>
      <c r="D282" t="s">
        <v>22</v>
      </c>
      <c r="E282">
        <v>1.5185470000000001</v>
      </c>
      <c r="F282">
        <v>1.448402</v>
      </c>
      <c r="G282">
        <v>1.551825</v>
      </c>
      <c r="H282">
        <v>1.5104919999999999</v>
      </c>
      <c r="J282">
        <v>0</v>
      </c>
    </row>
    <row r="283" spans="1:10" x14ac:dyDescent="0.35">
      <c r="A283" t="str">
        <f t="shared" ref="A283:A309" si="9">$B$198&amp;$C$282&amp;D283</f>
        <v>PENETRACION (%)Chocolatinas/Chocolate/BombonesBCN AM</v>
      </c>
      <c r="B283">
        <v>0</v>
      </c>
      <c r="C283">
        <v>0</v>
      </c>
      <c r="D283" t="s">
        <v>72</v>
      </c>
      <c r="E283">
        <v>1.6415230000000001</v>
      </c>
      <c r="F283">
        <v>2.3067120000000001</v>
      </c>
      <c r="G283">
        <v>1.900285</v>
      </c>
      <c r="H283">
        <v>1.837229</v>
      </c>
      <c r="J283">
        <v>0</v>
      </c>
    </row>
    <row r="284" spans="1:10" x14ac:dyDescent="0.35">
      <c r="A284" t="str">
        <f t="shared" si="9"/>
        <v>PENETRACION (%)Chocolatinas/Chocolate/BombonesREST.CAT ARAGON</v>
      </c>
      <c r="B284">
        <v>0</v>
      </c>
      <c r="C284">
        <v>0</v>
      </c>
      <c r="D284" t="s">
        <v>73</v>
      </c>
      <c r="E284">
        <v>1.76258</v>
      </c>
      <c r="F284">
        <v>2.3650549999999999</v>
      </c>
      <c r="G284">
        <v>1.3398870000000001</v>
      </c>
      <c r="H284">
        <v>0</v>
      </c>
      <c r="J284">
        <v>0</v>
      </c>
    </row>
    <row r="285" spans="1:10" x14ac:dyDescent="0.35">
      <c r="A285" t="str">
        <f t="shared" si="9"/>
        <v>PENETRACION (%)Chocolatinas/Chocolate/BombonesLEVANTE</v>
      </c>
      <c r="B285">
        <v>0</v>
      </c>
      <c r="C285">
        <v>0</v>
      </c>
      <c r="D285" t="s">
        <v>74</v>
      </c>
      <c r="E285">
        <v>1.9164669999999999</v>
      </c>
      <c r="F285">
        <v>0.60187239999999997</v>
      </c>
      <c r="G285">
        <v>1.7098199999999999</v>
      </c>
      <c r="H285">
        <v>2.6603569999999999</v>
      </c>
      <c r="J285">
        <v>0</v>
      </c>
    </row>
    <row r="286" spans="1:10" x14ac:dyDescent="0.35">
      <c r="A286" t="str">
        <f t="shared" si="9"/>
        <v>PENETRACION (%)Chocolatinas/Chocolate/BombonesANDALUCIA</v>
      </c>
      <c r="B286">
        <v>0</v>
      </c>
      <c r="C286">
        <v>0</v>
      </c>
      <c r="D286" t="s">
        <v>75</v>
      </c>
      <c r="E286">
        <v>1.3746039999999999</v>
      </c>
      <c r="F286">
        <v>0.54210760000000002</v>
      </c>
      <c r="G286">
        <v>1.0581609999999999</v>
      </c>
      <c r="H286">
        <v>2.1932719999999999</v>
      </c>
      <c r="J286">
        <v>0</v>
      </c>
    </row>
    <row r="287" spans="1:10" x14ac:dyDescent="0.35">
      <c r="A287" t="str">
        <f t="shared" si="9"/>
        <v>PENETRACION (%)Chocolatinas/Chocolate/BombonesMDD AM</v>
      </c>
      <c r="B287">
        <v>0</v>
      </c>
      <c r="C287">
        <v>0</v>
      </c>
      <c r="D287" t="s">
        <v>76</v>
      </c>
      <c r="E287">
        <v>1.5626770000000001</v>
      </c>
      <c r="F287">
        <v>1.359599</v>
      </c>
      <c r="G287">
        <v>1.2212769999999999</v>
      </c>
      <c r="H287">
        <v>2.3410259999999998</v>
      </c>
      <c r="J287">
        <v>0</v>
      </c>
    </row>
    <row r="288" spans="1:10" x14ac:dyDescent="0.35">
      <c r="A288" t="str">
        <f t="shared" si="9"/>
        <v>PENETRACION (%)Chocolatinas/Chocolate/BombonesRTO CENTRO</v>
      </c>
      <c r="B288">
        <v>0</v>
      </c>
      <c r="C288">
        <v>0</v>
      </c>
      <c r="D288" t="s">
        <v>77</v>
      </c>
      <c r="E288">
        <v>3.3259650000000001</v>
      </c>
      <c r="F288">
        <v>3.9780319999999998</v>
      </c>
      <c r="G288">
        <v>3.398997</v>
      </c>
      <c r="H288">
        <v>2.3556560000000002</v>
      </c>
      <c r="J288">
        <v>0</v>
      </c>
    </row>
    <row r="289" spans="1:10" x14ac:dyDescent="0.35">
      <c r="A289" t="str">
        <f t="shared" si="9"/>
        <v>PENETRACION (%)Chocolatinas/Chocolate/BombonesNORTE-CENTRO</v>
      </c>
      <c r="B289">
        <v>0</v>
      </c>
      <c r="C289">
        <v>0</v>
      </c>
      <c r="D289" t="s">
        <v>78</v>
      </c>
      <c r="E289">
        <v>1.7429030000000001</v>
      </c>
      <c r="F289">
        <v>2.5540620000000001</v>
      </c>
      <c r="G289">
        <v>1.692739</v>
      </c>
      <c r="H289">
        <v>5.0625270000000002</v>
      </c>
      <c r="J289">
        <v>0</v>
      </c>
    </row>
    <row r="290" spans="1:10" x14ac:dyDescent="0.35">
      <c r="A290" t="str">
        <f t="shared" si="9"/>
        <v>PENETRACION (%)Chocolatinas/Chocolate/BombonesNOROESTE</v>
      </c>
      <c r="B290">
        <v>0</v>
      </c>
      <c r="C290">
        <v>0</v>
      </c>
      <c r="D290" t="s">
        <v>79</v>
      </c>
      <c r="E290">
        <v>2.7308150000000002</v>
      </c>
      <c r="F290">
        <v>0.92560989999999999</v>
      </c>
      <c r="G290">
        <v>1.925146</v>
      </c>
      <c r="H290">
        <v>0.90712210000000004</v>
      </c>
      <c r="J290">
        <v>0</v>
      </c>
    </row>
    <row r="291" spans="1:10" x14ac:dyDescent="0.35">
      <c r="A291" t="str">
        <f t="shared" si="9"/>
        <v>PENETRACION (%)Chocolatinas/Chocolate/Bombones&lt;2MIL</v>
      </c>
      <c r="B291">
        <v>0</v>
      </c>
      <c r="C291">
        <v>0</v>
      </c>
      <c r="D291" t="s">
        <v>41</v>
      </c>
      <c r="E291">
        <v>0</v>
      </c>
      <c r="F291">
        <v>2.518866</v>
      </c>
      <c r="G291">
        <v>1.1492230000000001</v>
      </c>
      <c r="H291">
        <v>4.9634320000000001</v>
      </c>
      <c r="J291">
        <v>0</v>
      </c>
    </row>
    <row r="292" spans="1:10" x14ac:dyDescent="0.35">
      <c r="A292" t="str">
        <f t="shared" si="9"/>
        <v>PENETRACION (%)Chocolatinas/Chocolate/Bombones2-5MIL</v>
      </c>
      <c r="B292">
        <v>0</v>
      </c>
      <c r="C292">
        <v>0</v>
      </c>
      <c r="D292" t="s">
        <v>44</v>
      </c>
      <c r="E292">
        <v>1.919332</v>
      </c>
      <c r="F292">
        <v>1.2926629999999999</v>
      </c>
      <c r="G292">
        <v>0.96667840000000005</v>
      </c>
      <c r="H292">
        <v>2.5672510000000002</v>
      </c>
      <c r="J292">
        <v>0</v>
      </c>
    </row>
    <row r="293" spans="1:10" x14ac:dyDescent="0.35">
      <c r="A293" t="str">
        <f t="shared" si="9"/>
        <v>PENETRACION (%)Chocolatinas/Chocolate/Bombones5-10MIL</v>
      </c>
      <c r="B293">
        <v>0</v>
      </c>
      <c r="C293">
        <v>0</v>
      </c>
      <c r="D293" t="s">
        <v>46</v>
      </c>
      <c r="E293">
        <v>0</v>
      </c>
      <c r="F293">
        <v>0.73446</v>
      </c>
      <c r="G293">
        <v>1.7792349999999999</v>
      </c>
      <c r="H293">
        <v>0.45083230000000002</v>
      </c>
      <c r="J293">
        <v>0</v>
      </c>
    </row>
    <row r="294" spans="1:10" x14ac:dyDescent="0.35">
      <c r="A294" t="str">
        <f t="shared" si="9"/>
        <v>PENETRACION (%)Chocolatinas/Chocolate/Bombones10-30MIL</v>
      </c>
      <c r="B294">
        <v>0</v>
      </c>
      <c r="C294">
        <v>0</v>
      </c>
      <c r="D294" t="s">
        <v>48</v>
      </c>
      <c r="E294">
        <v>2.4502410000000001</v>
      </c>
      <c r="F294">
        <v>2.2985329999999999</v>
      </c>
      <c r="G294">
        <v>2.270241</v>
      </c>
      <c r="H294">
        <v>1.656229</v>
      </c>
      <c r="J294">
        <v>0</v>
      </c>
    </row>
    <row r="295" spans="1:10" x14ac:dyDescent="0.35">
      <c r="A295" t="str">
        <f t="shared" si="9"/>
        <v>PENETRACION (%)Chocolatinas/Chocolate/Bombones30-100MIL</v>
      </c>
      <c r="B295">
        <v>0</v>
      </c>
      <c r="C295">
        <v>0</v>
      </c>
      <c r="D295" t="s">
        <v>50</v>
      </c>
      <c r="E295">
        <v>2.1225770000000002</v>
      </c>
      <c r="F295">
        <v>1.1030169999999999</v>
      </c>
      <c r="G295">
        <v>2.0297049999999999</v>
      </c>
      <c r="H295">
        <v>1.672974</v>
      </c>
      <c r="J295">
        <v>0</v>
      </c>
    </row>
    <row r="296" spans="1:10" x14ac:dyDescent="0.35">
      <c r="A296" t="str">
        <f t="shared" si="9"/>
        <v>PENETRACION (%)Chocolatinas/Chocolate/Bombones100-200MIL</v>
      </c>
      <c r="B296">
        <v>0</v>
      </c>
      <c r="C296">
        <v>0</v>
      </c>
      <c r="D296" t="s">
        <v>52</v>
      </c>
      <c r="E296">
        <v>0.90398279999999998</v>
      </c>
      <c r="F296">
        <v>2.090576</v>
      </c>
      <c r="G296">
        <v>0.5927597</v>
      </c>
      <c r="H296">
        <v>2.0795620000000001</v>
      </c>
      <c r="J296">
        <v>0</v>
      </c>
    </row>
    <row r="297" spans="1:10" x14ac:dyDescent="0.35">
      <c r="A297" t="str">
        <f t="shared" si="9"/>
        <v>PENETRACION (%)Chocolatinas/Chocolate/Bombones200-500MIL</v>
      </c>
      <c r="B297">
        <v>0</v>
      </c>
      <c r="C297">
        <v>0</v>
      </c>
      <c r="D297" t="s">
        <v>54</v>
      </c>
      <c r="E297">
        <v>1.8108120000000001</v>
      </c>
      <c r="F297">
        <v>1.1174519999999999</v>
      </c>
      <c r="G297">
        <v>1.5247390000000001</v>
      </c>
      <c r="H297">
        <v>3.3919030000000001</v>
      </c>
      <c r="J297">
        <v>0</v>
      </c>
    </row>
    <row r="298" spans="1:10" x14ac:dyDescent="0.35">
      <c r="A298" t="str">
        <f t="shared" si="9"/>
        <v>PENETRACION (%)Chocolatinas/Chocolate/Bombones&gt;500MIL</v>
      </c>
      <c r="B298">
        <v>0</v>
      </c>
      <c r="C298">
        <v>0</v>
      </c>
      <c r="D298" t="s">
        <v>56</v>
      </c>
      <c r="E298">
        <v>2.851534</v>
      </c>
      <c r="F298">
        <v>1.8911720000000001</v>
      </c>
      <c r="G298">
        <v>1.924809</v>
      </c>
      <c r="H298">
        <v>0.35103990000000002</v>
      </c>
      <c r="J298">
        <v>0</v>
      </c>
    </row>
    <row r="299" spans="1:10" x14ac:dyDescent="0.35">
      <c r="A299" t="str">
        <f t="shared" si="9"/>
        <v>PENETRACION (%)Chocolatinas/Chocolate/BombonesDE 15 A 19 AÑOS</v>
      </c>
      <c r="B299">
        <v>0</v>
      </c>
      <c r="C299">
        <v>0</v>
      </c>
      <c r="D299" t="s">
        <v>80</v>
      </c>
      <c r="E299">
        <v>3.9998990000000001</v>
      </c>
      <c r="F299">
        <v>0</v>
      </c>
      <c r="G299">
        <v>1.7271909999999999</v>
      </c>
      <c r="H299">
        <v>4.9007610000000001</v>
      </c>
      <c r="J299">
        <v>0</v>
      </c>
    </row>
    <row r="300" spans="1:10" x14ac:dyDescent="0.35">
      <c r="A300" t="str">
        <f t="shared" si="9"/>
        <v>PENETRACION (%)Chocolatinas/Chocolate/BombonesDE 20 A 24 AÑOS</v>
      </c>
      <c r="B300">
        <v>0</v>
      </c>
      <c r="C300">
        <v>0</v>
      </c>
      <c r="D300" t="s">
        <v>81</v>
      </c>
      <c r="E300">
        <v>2.308837</v>
      </c>
      <c r="F300">
        <v>1.7485790000000001</v>
      </c>
      <c r="G300">
        <v>1.44103</v>
      </c>
      <c r="H300">
        <v>3.359162</v>
      </c>
      <c r="J300">
        <v>0</v>
      </c>
    </row>
    <row r="301" spans="1:10" x14ac:dyDescent="0.35">
      <c r="A301" t="str">
        <f t="shared" si="9"/>
        <v>PENETRACION (%)Chocolatinas/Chocolate/BombonesDE 25 A 34 AÑOS</v>
      </c>
      <c r="B301">
        <v>0</v>
      </c>
      <c r="C301">
        <v>0</v>
      </c>
      <c r="D301" t="s">
        <v>82</v>
      </c>
      <c r="E301">
        <v>1.47377</v>
      </c>
      <c r="F301">
        <v>2.0016129999999999</v>
      </c>
      <c r="G301">
        <v>1.512985</v>
      </c>
      <c r="H301">
        <v>3.3455360000000001</v>
      </c>
      <c r="J301">
        <v>0</v>
      </c>
    </row>
    <row r="302" spans="1:10" x14ac:dyDescent="0.35">
      <c r="A302" t="str">
        <f t="shared" si="9"/>
        <v>PENETRACION (%)Chocolatinas/Chocolate/BombonesDE 35 A 49 AÑOS</v>
      </c>
      <c r="B302">
        <v>0</v>
      </c>
      <c r="C302">
        <v>0</v>
      </c>
      <c r="D302" t="s">
        <v>83</v>
      </c>
      <c r="E302">
        <v>2.2384390000000001</v>
      </c>
      <c r="F302">
        <v>1.230909</v>
      </c>
      <c r="G302">
        <v>1.5635030000000001</v>
      </c>
      <c r="H302">
        <v>0.57243770000000005</v>
      </c>
      <c r="J302">
        <v>0</v>
      </c>
    </row>
    <row r="303" spans="1:10" x14ac:dyDescent="0.35">
      <c r="A303" t="str">
        <f t="shared" si="9"/>
        <v>PENETRACION (%)Chocolatinas/Chocolate/BombonesDE 50 A 59 AÑOS</v>
      </c>
      <c r="B303">
        <v>0</v>
      </c>
      <c r="C303">
        <v>0</v>
      </c>
      <c r="D303" t="s">
        <v>84</v>
      </c>
      <c r="E303">
        <v>1.632082</v>
      </c>
      <c r="F303">
        <v>2.011209</v>
      </c>
      <c r="G303">
        <v>2.0056620000000001</v>
      </c>
      <c r="H303">
        <v>1.85283</v>
      </c>
      <c r="J303">
        <v>0</v>
      </c>
    </row>
    <row r="304" spans="1:10" x14ac:dyDescent="0.35">
      <c r="A304" t="str">
        <f t="shared" si="9"/>
        <v>PENETRACION (%)Chocolatinas/Chocolate/BombonesDE 60 A 75 AÑOS</v>
      </c>
      <c r="B304">
        <v>0</v>
      </c>
      <c r="C304">
        <v>0</v>
      </c>
      <c r="D304" t="s">
        <v>85</v>
      </c>
      <c r="E304">
        <v>1.741225</v>
      </c>
      <c r="F304">
        <v>1.950242</v>
      </c>
      <c r="G304">
        <v>1.6623079999999999</v>
      </c>
      <c r="H304">
        <v>1.2382379999999999</v>
      </c>
      <c r="J304">
        <v>0</v>
      </c>
    </row>
    <row r="305" spans="1:10" x14ac:dyDescent="0.35">
      <c r="A305" t="str">
        <f t="shared" si="9"/>
        <v>PENETRACION (%)Chocolatinas/Chocolate/BombonesNIVEL ALTO</v>
      </c>
      <c r="B305">
        <v>0</v>
      </c>
      <c r="C305">
        <v>0</v>
      </c>
      <c r="D305" t="s">
        <v>86</v>
      </c>
      <c r="E305">
        <v>2.0370560000000002</v>
      </c>
      <c r="F305">
        <v>0.78577010000000003</v>
      </c>
      <c r="G305">
        <v>1.527466</v>
      </c>
      <c r="H305">
        <v>0.99435410000000002</v>
      </c>
      <c r="J305">
        <v>0</v>
      </c>
    </row>
    <row r="306" spans="1:10" x14ac:dyDescent="0.35">
      <c r="A306" t="str">
        <f t="shared" si="9"/>
        <v>PENETRACION (%)Chocolatinas/Chocolate/BombonesNIVEL MEDIO ALTO</v>
      </c>
      <c r="B306">
        <v>0</v>
      </c>
      <c r="C306">
        <v>0</v>
      </c>
      <c r="D306" t="s">
        <v>87</v>
      </c>
      <c r="E306">
        <v>3.1863389999999998</v>
      </c>
      <c r="F306">
        <v>2.3121239999999998</v>
      </c>
      <c r="G306">
        <v>1.702251</v>
      </c>
      <c r="H306">
        <v>2.406018</v>
      </c>
      <c r="J306">
        <v>0</v>
      </c>
    </row>
    <row r="307" spans="1:10" x14ac:dyDescent="0.35">
      <c r="A307" t="str">
        <f t="shared" si="9"/>
        <v>PENETRACION (%)Chocolatinas/Chocolate/BombonesNIVEL MEDIO</v>
      </c>
      <c r="B307">
        <v>0</v>
      </c>
      <c r="C307">
        <v>0</v>
      </c>
      <c r="D307" t="s">
        <v>88</v>
      </c>
      <c r="E307">
        <v>1.9384110000000001</v>
      </c>
      <c r="F307">
        <v>1.1990769999999999</v>
      </c>
      <c r="G307">
        <v>1.4121969999999999</v>
      </c>
      <c r="H307">
        <v>1.127623</v>
      </c>
      <c r="J307">
        <v>0</v>
      </c>
    </row>
    <row r="308" spans="1:10" x14ac:dyDescent="0.35">
      <c r="A308" t="str">
        <f t="shared" si="9"/>
        <v>PENETRACION (%)Chocolatinas/Chocolate/BombonesNIVEL MEDIO BAJO</v>
      </c>
      <c r="B308">
        <v>0</v>
      </c>
      <c r="C308">
        <v>0</v>
      </c>
      <c r="D308" t="s">
        <v>89</v>
      </c>
      <c r="E308">
        <v>0.97686899999999999</v>
      </c>
      <c r="F308">
        <v>1.0622480000000001</v>
      </c>
      <c r="G308">
        <v>1.612052</v>
      </c>
      <c r="H308">
        <v>1.1497459999999999</v>
      </c>
      <c r="J308">
        <v>0</v>
      </c>
    </row>
    <row r="309" spans="1:10" x14ac:dyDescent="0.35">
      <c r="A309" t="str">
        <f t="shared" si="9"/>
        <v>PENETRACION (%)Chocolatinas/Chocolate/BombonesNIVEL BAJO</v>
      </c>
      <c r="B309">
        <v>0</v>
      </c>
      <c r="C309">
        <v>0</v>
      </c>
      <c r="D309" t="s">
        <v>90</v>
      </c>
      <c r="E309">
        <v>2.1813189999999998</v>
      </c>
      <c r="F309">
        <v>2.643875</v>
      </c>
      <c r="G309">
        <v>1.8544780000000001</v>
      </c>
      <c r="H309">
        <v>3.7270759999999998</v>
      </c>
      <c r="J309">
        <v>0</v>
      </c>
    </row>
    <row r="310" spans="1:10" x14ac:dyDescent="0.35">
      <c r="A310" t="str">
        <f>$B$198&amp;$C$310&amp;D310</f>
        <v>PENETRACION (%)ChiclesT.ESPAÑA</v>
      </c>
      <c r="B310">
        <v>0</v>
      </c>
      <c r="C310" t="s">
        <v>132</v>
      </c>
      <c r="D310" t="s">
        <v>22</v>
      </c>
      <c r="E310">
        <v>1.5047109999999999</v>
      </c>
      <c r="F310">
        <v>1.12656</v>
      </c>
      <c r="G310">
        <v>0.76283310000000004</v>
      </c>
      <c r="H310">
        <v>0.37695600000000001</v>
      </c>
      <c r="J310">
        <v>0</v>
      </c>
    </row>
    <row r="311" spans="1:10" x14ac:dyDescent="0.35">
      <c r="A311" t="str">
        <f t="shared" ref="A311:A337" si="10">$B$198&amp;$C$310&amp;D311</f>
        <v>PENETRACION (%)ChiclesBCN AM</v>
      </c>
      <c r="B311">
        <v>0</v>
      </c>
      <c r="C311">
        <v>0</v>
      </c>
      <c r="D311" t="s">
        <v>72</v>
      </c>
      <c r="E311">
        <v>1.1224639999999999</v>
      </c>
      <c r="F311">
        <v>2.377802</v>
      </c>
      <c r="G311">
        <v>1.4382090000000001</v>
      </c>
      <c r="H311">
        <v>0.74470429999999999</v>
      </c>
      <c r="J311">
        <v>0</v>
      </c>
    </row>
    <row r="312" spans="1:10" x14ac:dyDescent="0.35">
      <c r="A312" t="str">
        <f t="shared" si="10"/>
        <v>PENETRACION (%)ChiclesREST.CAT ARAGON</v>
      </c>
      <c r="B312">
        <v>0</v>
      </c>
      <c r="C312">
        <v>0</v>
      </c>
      <c r="D312" t="s">
        <v>73</v>
      </c>
      <c r="E312">
        <v>1.2511570000000001</v>
      </c>
      <c r="F312">
        <v>0.79700669999999996</v>
      </c>
      <c r="G312">
        <v>0</v>
      </c>
      <c r="H312">
        <v>0</v>
      </c>
      <c r="J312">
        <v>0</v>
      </c>
    </row>
    <row r="313" spans="1:10" x14ac:dyDescent="0.35">
      <c r="A313" t="str">
        <f t="shared" si="10"/>
        <v>PENETRACION (%)ChiclesLEVANTE</v>
      </c>
      <c r="B313">
        <v>0</v>
      </c>
      <c r="C313">
        <v>0</v>
      </c>
      <c r="D313" t="s">
        <v>74</v>
      </c>
      <c r="E313">
        <v>4.8791359999999999</v>
      </c>
      <c r="F313">
        <v>1.374293</v>
      </c>
      <c r="G313">
        <v>0.8033479</v>
      </c>
      <c r="H313">
        <v>0.242059</v>
      </c>
      <c r="J313">
        <v>0</v>
      </c>
    </row>
    <row r="314" spans="1:10" x14ac:dyDescent="0.35">
      <c r="A314" t="str">
        <f t="shared" si="10"/>
        <v>PENETRACION (%)ChiclesANDALUCIA</v>
      </c>
      <c r="B314">
        <v>0</v>
      </c>
      <c r="C314">
        <v>0</v>
      </c>
      <c r="D314" t="s">
        <v>75</v>
      </c>
      <c r="E314">
        <v>2.3357260000000002</v>
      </c>
      <c r="F314">
        <v>1.549803</v>
      </c>
      <c r="G314">
        <v>1.1601330000000001</v>
      </c>
      <c r="H314">
        <v>0.45353120000000002</v>
      </c>
      <c r="J314">
        <v>0</v>
      </c>
    </row>
    <row r="315" spans="1:10" x14ac:dyDescent="0.35">
      <c r="A315" t="str">
        <f t="shared" si="10"/>
        <v>PENETRACION (%)ChiclesMDD AM</v>
      </c>
      <c r="B315">
        <v>0</v>
      </c>
      <c r="C315">
        <v>0</v>
      </c>
      <c r="D315" t="s">
        <v>76</v>
      </c>
      <c r="E315">
        <v>1.58091</v>
      </c>
      <c r="F315">
        <v>0.94646870000000005</v>
      </c>
      <c r="G315">
        <v>0.99762569999999995</v>
      </c>
      <c r="H315">
        <v>0.15737799999999999</v>
      </c>
      <c r="J315">
        <v>0</v>
      </c>
    </row>
    <row r="316" spans="1:10" x14ac:dyDescent="0.35">
      <c r="A316" t="str">
        <f t="shared" si="10"/>
        <v>PENETRACION (%)ChiclesRTO CENTRO</v>
      </c>
      <c r="B316">
        <v>0</v>
      </c>
      <c r="C316">
        <v>0</v>
      </c>
      <c r="D316" t="s">
        <v>77</v>
      </c>
      <c r="E316">
        <v>0.20701030000000001</v>
      </c>
      <c r="F316">
        <v>0.57644700000000004</v>
      </c>
      <c r="G316">
        <v>0.64268040000000004</v>
      </c>
      <c r="H316">
        <v>0.40416999999999997</v>
      </c>
      <c r="J316">
        <v>0</v>
      </c>
    </row>
    <row r="317" spans="1:10" x14ac:dyDescent="0.35">
      <c r="A317" t="str">
        <f t="shared" si="10"/>
        <v>PENETRACION (%)ChiclesNORTE-CENTRO</v>
      </c>
      <c r="B317">
        <v>0</v>
      </c>
      <c r="C317">
        <v>0</v>
      </c>
      <c r="D317" t="s">
        <v>78</v>
      </c>
      <c r="E317">
        <v>0.84017439999999999</v>
      </c>
      <c r="F317">
        <v>1.6561650000000001</v>
      </c>
      <c r="G317">
        <v>0.18210770000000001</v>
      </c>
      <c r="H317">
        <v>0</v>
      </c>
      <c r="J317">
        <v>0</v>
      </c>
    </row>
    <row r="318" spans="1:10" x14ac:dyDescent="0.35">
      <c r="A318" t="str">
        <f t="shared" si="10"/>
        <v>PENETRACION (%)ChiclesNOROESTE</v>
      </c>
      <c r="B318">
        <v>0</v>
      </c>
      <c r="C318">
        <v>0</v>
      </c>
      <c r="D318" t="s">
        <v>79</v>
      </c>
      <c r="E318">
        <v>0.60968460000000002</v>
      </c>
      <c r="F318">
        <v>0.4020859</v>
      </c>
      <c r="G318">
        <v>0.93674659999999998</v>
      </c>
      <c r="H318">
        <v>1.7057169999999999</v>
      </c>
      <c r="J318">
        <v>0</v>
      </c>
    </row>
    <row r="319" spans="1:10" x14ac:dyDescent="0.35">
      <c r="A319" t="str">
        <f t="shared" si="10"/>
        <v>PENETRACION (%)Chicles&lt;2MIL</v>
      </c>
      <c r="B319">
        <v>0</v>
      </c>
      <c r="C319">
        <v>0</v>
      </c>
      <c r="D319" t="s">
        <v>41</v>
      </c>
      <c r="E319">
        <v>0.77808279999999996</v>
      </c>
      <c r="F319">
        <v>0</v>
      </c>
      <c r="G319">
        <v>0</v>
      </c>
      <c r="H319">
        <v>0.83094290000000004</v>
      </c>
      <c r="J319">
        <v>0</v>
      </c>
    </row>
    <row r="320" spans="1:10" x14ac:dyDescent="0.35">
      <c r="A320" t="str">
        <f t="shared" si="10"/>
        <v>PENETRACION (%)Chicles2-5MIL</v>
      </c>
      <c r="B320">
        <v>0</v>
      </c>
      <c r="C320">
        <v>0</v>
      </c>
      <c r="D320" t="s">
        <v>44</v>
      </c>
      <c r="E320">
        <v>10.257059999999999</v>
      </c>
      <c r="F320">
        <v>3.7734670000000001</v>
      </c>
      <c r="G320">
        <v>0.56026200000000004</v>
      </c>
      <c r="H320">
        <v>0</v>
      </c>
      <c r="J320">
        <v>0</v>
      </c>
    </row>
    <row r="321" spans="1:10" x14ac:dyDescent="0.35">
      <c r="A321" t="str">
        <f t="shared" si="10"/>
        <v>PENETRACION (%)Chicles5-10MIL</v>
      </c>
      <c r="B321">
        <v>0</v>
      </c>
      <c r="C321">
        <v>0</v>
      </c>
      <c r="D321" t="s">
        <v>46</v>
      </c>
      <c r="E321">
        <v>0.23476130000000001</v>
      </c>
      <c r="F321">
        <v>1.1235329999999999</v>
      </c>
      <c r="G321">
        <v>0.76704709999999998</v>
      </c>
      <c r="H321">
        <v>0.59841089999999997</v>
      </c>
      <c r="J321">
        <v>0</v>
      </c>
    </row>
    <row r="322" spans="1:10" x14ac:dyDescent="0.35">
      <c r="A322" t="str">
        <f t="shared" si="10"/>
        <v>PENETRACION (%)Chicles10-30MIL</v>
      </c>
      <c r="B322">
        <v>0</v>
      </c>
      <c r="C322">
        <v>0</v>
      </c>
      <c r="D322" t="s">
        <v>48</v>
      </c>
      <c r="E322">
        <v>0.98664070000000004</v>
      </c>
      <c r="F322">
        <v>1.8181210000000001</v>
      </c>
      <c r="G322">
        <v>0.64957719999999997</v>
      </c>
      <c r="H322">
        <v>0.19344829999999999</v>
      </c>
      <c r="J322">
        <v>0</v>
      </c>
    </row>
    <row r="323" spans="1:10" x14ac:dyDescent="0.35">
      <c r="A323" t="str">
        <f t="shared" si="10"/>
        <v>PENETRACION (%)Chicles30-100MIL</v>
      </c>
      <c r="B323">
        <v>0</v>
      </c>
      <c r="C323">
        <v>0</v>
      </c>
      <c r="D323" t="s">
        <v>50</v>
      </c>
      <c r="E323">
        <v>1.2211650000000001</v>
      </c>
      <c r="F323">
        <v>0.51151270000000004</v>
      </c>
      <c r="G323">
        <v>0.49892819999999999</v>
      </c>
      <c r="H323">
        <v>0.67251870000000002</v>
      </c>
      <c r="J323">
        <v>0</v>
      </c>
    </row>
    <row r="324" spans="1:10" x14ac:dyDescent="0.35">
      <c r="A324" t="str">
        <f t="shared" si="10"/>
        <v>PENETRACION (%)Chicles100-200MIL</v>
      </c>
      <c r="B324">
        <v>0</v>
      </c>
      <c r="C324">
        <v>0</v>
      </c>
      <c r="D324" t="s">
        <v>52</v>
      </c>
      <c r="E324">
        <v>1.2534430000000001</v>
      </c>
      <c r="F324">
        <v>1.255182</v>
      </c>
      <c r="G324">
        <v>0</v>
      </c>
      <c r="H324">
        <v>0.20654829999999999</v>
      </c>
      <c r="J324">
        <v>0</v>
      </c>
    </row>
    <row r="325" spans="1:10" x14ac:dyDescent="0.35">
      <c r="A325" t="str">
        <f t="shared" si="10"/>
        <v>PENETRACION (%)Chicles200-500MIL</v>
      </c>
      <c r="B325">
        <v>0</v>
      </c>
      <c r="C325">
        <v>0</v>
      </c>
      <c r="D325" t="s">
        <v>54</v>
      </c>
      <c r="E325">
        <v>0.39594499999999999</v>
      </c>
      <c r="F325">
        <v>2.0307300000000001</v>
      </c>
      <c r="G325">
        <v>2.3561540000000001</v>
      </c>
      <c r="H325">
        <v>0.48593599999999998</v>
      </c>
      <c r="J325">
        <v>0</v>
      </c>
    </row>
    <row r="326" spans="1:10" x14ac:dyDescent="0.35">
      <c r="A326" t="str">
        <f t="shared" si="10"/>
        <v>PENETRACION (%)Chicles&gt;500MIL</v>
      </c>
      <c r="B326">
        <v>0</v>
      </c>
      <c r="C326">
        <v>0</v>
      </c>
      <c r="D326" t="s">
        <v>56</v>
      </c>
      <c r="E326">
        <v>1.5998650000000001</v>
      </c>
      <c r="F326">
        <v>0.45787679999999997</v>
      </c>
      <c r="G326">
        <v>1.0867119999999999</v>
      </c>
      <c r="H326">
        <v>0.41607080000000002</v>
      </c>
      <c r="J326">
        <v>0</v>
      </c>
    </row>
    <row r="327" spans="1:10" x14ac:dyDescent="0.35">
      <c r="A327" t="str">
        <f t="shared" si="10"/>
        <v>PENETRACION (%)ChiclesDE 15 A 19 AÑOS</v>
      </c>
      <c r="B327">
        <v>0</v>
      </c>
      <c r="C327">
        <v>0</v>
      </c>
      <c r="D327" t="s">
        <v>80</v>
      </c>
      <c r="E327">
        <v>12.29949</v>
      </c>
      <c r="F327">
        <v>4.3414450000000002</v>
      </c>
      <c r="G327">
        <v>0</v>
      </c>
      <c r="H327">
        <v>0</v>
      </c>
      <c r="J327">
        <v>0</v>
      </c>
    </row>
    <row r="328" spans="1:10" x14ac:dyDescent="0.35">
      <c r="A328" t="str">
        <f t="shared" si="10"/>
        <v>PENETRACION (%)ChiclesDE 20 A 24 AÑOS</v>
      </c>
      <c r="B328">
        <v>0</v>
      </c>
      <c r="C328">
        <v>0</v>
      </c>
      <c r="D328" t="s">
        <v>81</v>
      </c>
      <c r="E328">
        <v>0.72458889999999998</v>
      </c>
      <c r="F328">
        <v>0</v>
      </c>
      <c r="G328">
        <v>1.6959740000000001</v>
      </c>
      <c r="H328">
        <v>0</v>
      </c>
      <c r="J328">
        <v>0</v>
      </c>
    </row>
    <row r="329" spans="1:10" x14ac:dyDescent="0.35">
      <c r="A329" t="str">
        <f t="shared" si="10"/>
        <v>PENETRACION (%)ChiclesDE 25 A 34 AÑOS</v>
      </c>
      <c r="B329">
        <v>0</v>
      </c>
      <c r="C329">
        <v>0</v>
      </c>
      <c r="D329" t="s">
        <v>82</v>
      </c>
      <c r="E329">
        <v>0.64794859999999999</v>
      </c>
      <c r="F329">
        <v>0.69593309999999997</v>
      </c>
      <c r="G329">
        <v>0.42960949999999998</v>
      </c>
      <c r="H329">
        <v>0.73341140000000005</v>
      </c>
      <c r="J329">
        <v>0</v>
      </c>
    </row>
    <row r="330" spans="1:10" x14ac:dyDescent="0.35">
      <c r="A330" t="str">
        <f t="shared" si="10"/>
        <v>PENETRACION (%)ChiclesDE 35 A 49 AÑOS</v>
      </c>
      <c r="B330">
        <v>0</v>
      </c>
      <c r="C330">
        <v>0</v>
      </c>
      <c r="D330" t="s">
        <v>83</v>
      </c>
      <c r="E330">
        <v>0.84804060000000003</v>
      </c>
      <c r="F330">
        <v>0.98311700000000002</v>
      </c>
      <c r="G330">
        <v>0.80970839999999999</v>
      </c>
      <c r="H330">
        <v>0.400476</v>
      </c>
      <c r="J330">
        <v>0</v>
      </c>
    </row>
    <row r="331" spans="1:10" x14ac:dyDescent="0.35">
      <c r="A331" t="str">
        <f t="shared" si="10"/>
        <v>PENETRACION (%)ChiclesDE 50 A 59 AÑOS</v>
      </c>
      <c r="B331">
        <v>0</v>
      </c>
      <c r="C331">
        <v>0</v>
      </c>
      <c r="D331" t="s">
        <v>84</v>
      </c>
      <c r="E331">
        <v>2.0303960000000001</v>
      </c>
      <c r="F331">
        <v>1.0430729999999999</v>
      </c>
      <c r="G331">
        <v>1.3479410000000001</v>
      </c>
      <c r="H331">
        <v>0.67111410000000005</v>
      </c>
      <c r="J331">
        <v>0</v>
      </c>
    </row>
    <row r="332" spans="1:10" x14ac:dyDescent="0.35">
      <c r="A332" t="str">
        <f t="shared" si="10"/>
        <v>PENETRACION (%)ChiclesDE 60 A 75 AÑOS</v>
      </c>
      <c r="B332">
        <v>0</v>
      </c>
      <c r="C332">
        <v>0</v>
      </c>
      <c r="D332" t="s">
        <v>85</v>
      </c>
      <c r="E332">
        <v>0.67305360000000003</v>
      </c>
      <c r="F332">
        <v>1.5045630000000001</v>
      </c>
      <c r="G332">
        <v>0.53042440000000002</v>
      </c>
      <c r="H332">
        <v>0.2091315</v>
      </c>
      <c r="J332">
        <v>0</v>
      </c>
    </row>
    <row r="333" spans="1:10" x14ac:dyDescent="0.35">
      <c r="A333" t="str">
        <f t="shared" si="10"/>
        <v>PENETRACION (%)ChiclesNIVEL ALTO</v>
      </c>
      <c r="B333">
        <v>0</v>
      </c>
      <c r="C333">
        <v>0</v>
      </c>
      <c r="D333" t="s">
        <v>86</v>
      </c>
      <c r="E333">
        <v>1.2400070000000001</v>
      </c>
      <c r="F333">
        <v>1.9523999999999999</v>
      </c>
      <c r="G333">
        <v>9.2765639999999996E-2</v>
      </c>
      <c r="H333">
        <v>9.1765869999999999E-2</v>
      </c>
      <c r="J333">
        <v>0</v>
      </c>
    </row>
    <row r="334" spans="1:10" x14ac:dyDescent="0.35">
      <c r="A334" t="str">
        <f t="shared" si="10"/>
        <v>PENETRACION (%)ChiclesNIVEL MEDIO ALTO</v>
      </c>
      <c r="B334">
        <v>0</v>
      </c>
      <c r="C334">
        <v>0</v>
      </c>
      <c r="D334" t="s">
        <v>87</v>
      </c>
      <c r="E334">
        <v>1.344468</v>
      </c>
      <c r="F334">
        <v>0.71550550000000002</v>
      </c>
      <c r="G334">
        <v>1.5755440000000001</v>
      </c>
      <c r="H334">
        <v>1.1755530000000001</v>
      </c>
      <c r="J334">
        <v>0</v>
      </c>
    </row>
    <row r="335" spans="1:10" x14ac:dyDescent="0.35">
      <c r="A335" t="str">
        <f t="shared" si="10"/>
        <v>PENETRACION (%)ChiclesNIVEL MEDIO</v>
      </c>
      <c r="B335">
        <v>0</v>
      </c>
      <c r="C335">
        <v>0</v>
      </c>
      <c r="D335" t="s">
        <v>88</v>
      </c>
      <c r="E335">
        <v>0.86937430000000004</v>
      </c>
      <c r="F335">
        <v>0.38248310000000002</v>
      </c>
      <c r="G335">
        <v>0.47334399999999999</v>
      </c>
      <c r="H335">
        <v>0.30807849999999998</v>
      </c>
      <c r="J335">
        <v>0</v>
      </c>
    </row>
    <row r="336" spans="1:10" x14ac:dyDescent="0.35">
      <c r="A336" t="str">
        <f t="shared" si="10"/>
        <v>PENETRACION (%)ChiclesNIVEL MEDIO BAJO</v>
      </c>
      <c r="B336">
        <v>0</v>
      </c>
      <c r="C336">
        <v>0</v>
      </c>
      <c r="D336" t="s">
        <v>89</v>
      </c>
      <c r="E336">
        <v>0.80671820000000005</v>
      </c>
      <c r="F336">
        <v>0.30891380000000002</v>
      </c>
      <c r="G336">
        <v>1.289409</v>
      </c>
      <c r="H336">
        <v>0.54227879999999995</v>
      </c>
      <c r="J336">
        <v>0</v>
      </c>
    </row>
    <row r="337" spans="1:10" x14ac:dyDescent="0.35">
      <c r="A337" t="str">
        <f t="shared" si="10"/>
        <v>PENETRACION (%)ChiclesNIVEL BAJO</v>
      </c>
      <c r="B337">
        <v>0</v>
      </c>
      <c r="C337">
        <v>0</v>
      </c>
      <c r="D337" t="s">
        <v>90</v>
      </c>
      <c r="E337">
        <v>3.8211740000000001</v>
      </c>
      <c r="F337">
        <v>2.7382070000000001</v>
      </c>
      <c r="G337">
        <v>1.243158</v>
      </c>
      <c r="H337">
        <v>0.28155079999999999</v>
      </c>
      <c r="J337">
        <v>0</v>
      </c>
    </row>
    <row r="338" spans="1:10" x14ac:dyDescent="0.35">
      <c r="A338" t="str">
        <f>$B$198&amp;$C$338&amp;D338</f>
        <v>PENETRACION (%)CaramelosT.ESPAÑA</v>
      </c>
      <c r="B338">
        <v>0</v>
      </c>
      <c r="C338" t="s">
        <v>133</v>
      </c>
      <c r="D338" t="s">
        <v>22</v>
      </c>
      <c r="E338">
        <v>0.70573920000000001</v>
      </c>
      <c r="F338">
        <v>0.61808890000000005</v>
      </c>
      <c r="G338">
        <v>0.57640970000000002</v>
      </c>
      <c r="H338">
        <v>0.42133910000000002</v>
      </c>
      <c r="J338">
        <v>0</v>
      </c>
    </row>
    <row r="339" spans="1:10" x14ac:dyDescent="0.35">
      <c r="A339" t="str">
        <f t="shared" ref="A339:A365" si="11">$B$198&amp;$C$338&amp;D339</f>
        <v>PENETRACION (%)CaramelosBCN AM</v>
      </c>
      <c r="B339">
        <v>0</v>
      </c>
      <c r="C339">
        <v>0</v>
      </c>
      <c r="D339" t="s">
        <v>72</v>
      </c>
      <c r="E339">
        <v>0.44059340000000002</v>
      </c>
      <c r="F339">
        <v>0.69265379999999999</v>
      </c>
      <c r="G339">
        <v>0.22258929999999999</v>
      </c>
      <c r="H339">
        <v>3.1887430000000001</v>
      </c>
      <c r="J339">
        <v>0</v>
      </c>
    </row>
    <row r="340" spans="1:10" x14ac:dyDescent="0.35">
      <c r="A340" t="str">
        <f t="shared" si="11"/>
        <v>PENETRACION (%)CaramelosREST.CAT ARAGON</v>
      </c>
      <c r="B340">
        <v>0</v>
      </c>
      <c r="C340">
        <v>0</v>
      </c>
      <c r="D340" t="s">
        <v>73</v>
      </c>
      <c r="E340">
        <v>0</v>
      </c>
      <c r="F340">
        <v>0.64212539999999996</v>
      </c>
      <c r="G340">
        <v>1.7463089999999999</v>
      </c>
      <c r="H340">
        <v>0</v>
      </c>
      <c r="J340">
        <v>0</v>
      </c>
    </row>
    <row r="341" spans="1:10" x14ac:dyDescent="0.35">
      <c r="A341" t="str">
        <f t="shared" si="11"/>
        <v>PENETRACION (%)CaramelosLEVANTE</v>
      </c>
      <c r="B341">
        <v>0</v>
      </c>
      <c r="C341">
        <v>0</v>
      </c>
      <c r="D341" t="s">
        <v>74</v>
      </c>
      <c r="E341">
        <v>2.3061590000000001</v>
      </c>
      <c r="F341">
        <v>1.7774399999999999</v>
      </c>
      <c r="G341">
        <v>1.29322</v>
      </c>
      <c r="H341">
        <v>0</v>
      </c>
      <c r="J341">
        <v>0</v>
      </c>
    </row>
    <row r="342" spans="1:10" x14ac:dyDescent="0.35">
      <c r="A342" t="str">
        <f t="shared" si="11"/>
        <v>PENETRACION (%)CaramelosANDALUCIA</v>
      </c>
      <c r="B342">
        <v>0</v>
      </c>
      <c r="C342">
        <v>0</v>
      </c>
      <c r="D342" t="s">
        <v>75</v>
      </c>
      <c r="E342">
        <v>1.0954459999999999</v>
      </c>
      <c r="F342">
        <v>1.17754</v>
      </c>
      <c r="G342">
        <v>0.26322180000000001</v>
      </c>
      <c r="H342">
        <v>0.64513149999999997</v>
      </c>
      <c r="J342">
        <v>0</v>
      </c>
    </row>
    <row r="343" spans="1:10" x14ac:dyDescent="0.35">
      <c r="A343" t="str">
        <f t="shared" si="11"/>
        <v>PENETRACION (%)CaramelosMDD AM</v>
      </c>
      <c r="B343">
        <v>0</v>
      </c>
      <c r="C343">
        <v>0</v>
      </c>
      <c r="D343" t="s">
        <v>76</v>
      </c>
      <c r="E343">
        <v>1.1669449999999999</v>
      </c>
      <c r="F343">
        <v>0.37086069999999999</v>
      </c>
      <c r="G343">
        <v>2.0098549999999999</v>
      </c>
      <c r="H343">
        <v>0.65120210000000001</v>
      </c>
      <c r="J343">
        <v>0</v>
      </c>
    </row>
    <row r="344" spans="1:10" x14ac:dyDescent="0.35">
      <c r="A344" t="str">
        <f t="shared" si="11"/>
        <v>PENETRACION (%)CaramelosRTO CENTRO</v>
      </c>
      <c r="B344">
        <v>0</v>
      </c>
      <c r="C344">
        <v>0</v>
      </c>
      <c r="D344" t="s">
        <v>77</v>
      </c>
      <c r="E344">
        <v>1.1537459999999999</v>
      </c>
      <c r="F344">
        <v>0.94049369999999999</v>
      </c>
      <c r="G344">
        <v>2.1297139999999999</v>
      </c>
      <c r="H344">
        <v>0.63051400000000002</v>
      </c>
      <c r="J344">
        <v>0</v>
      </c>
    </row>
    <row r="345" spans="1:10" x14ac:dyDescent="0.35">
      <c r="A345" t="str">
        <f t="shared" si="11"/>
        <v>PENETRACION (%)CaramelosNORTE-CENTRO</v>
      </c>
      <c r="B345">
        <v>0</v>
      </c>
      <c r="C345">
        <v>0</v>
      </c>
      <c r="D345" t="s">
        <v>78</v>
      </c>
      <c r="E345">
        <v>0.83540999999999999</v>
      </c>
      <c r="F345">
        <v>0.49298890000000001</v>
      </c>
      <c r="G345">
        <v>0.64276690000000003</v>
      </c>
      <c r="H345">
        <v>0.55720499999999995</v>
      </c>
      <c r="J345">
        <v>0</v>
      </c>
    </row>
    <row r="346" spans="1:10" x14ac:dyDescent="0.35">
      <c r="A346" t="str">
        <f t="shared" si="11"/>
        <v>PENETRACION (%)CaramelosNOROESTE</v>
      </c>
      <c r="B346">
        <v>0</v>
      </c>
      <c r="C346">
        <v>0</v>
      </c>
      <c r="D346" t="s">
        <v>79</v>
      </c>
      <c r="E346">
        <v>0.2494982</v>
      </c>
      <c r="F346">
        <v>1.3420829999999999</v>
      </c>
      <c r="G346">
        <v>0</v>
      </c>
      <c r="H346">
        <v>0.56598199999999999</v>
      </c>
      <c r="J346">
        <v>0</v>
      </c>
    </row>
    <row r="347" spans="1:10" x14ac:dyDescent="0.35">
      <c r="A347" t="str">
        <f t="shared" si="11"/>
        <v>PENETRACION (%)Caramelos&lt;2MIL</v>
      </c>
      <c r="B347">
        <v>0</v>
      </c>
      <c r="C347">
        <v>0</v>
      </c>
      <c r="D347" t="s">
        <v>41</v>
      </c>
      <c r="E347">
        <v>0</v>
      </c>
      <c r="F347">
        <v>0.58628530000000001</v>
      </c>
      <c r="G347">
        <v>1.4533309999999999</v>
      </c>
      <c r="H347">
        <v>0</v>
      </c>
      <c r="J347">
        <v>0</v>
      </c>
    </row>
    <row r="348" spans="1:10" x14ac:dyDescent="0.35">
      <c r="A348" t="str">
        <f t="shared" si="11"/>
        <v>PENETRACION (%)Caramelos2-5MIL</v>
      </c>
      <c r="B348">
        <v>0</v>
      </c>
      <c r="C348">
        <v>0</v>
      </c>
      <c r="D348" t="s">
        <v>44</v>
      </c>
      <c r="E348">
        <v>0</v>
      </c>
      <c r="F348">
        <v>0.87340390000000001</v>
      </c>
      <c r="G348">
        <v>0</v>
      </c>
      <c r="H348">
        <v>0.65810880000000005</v>
      </c>
      <c r="J348">
        <v>0</v>
      </c>
    </row>
    <row r="349" spans="1:10" x14ac:dyDescent="0.35">
      <c r="A349" t="str">
        <f t="shared" si="11"/>
        <v>PENETRACION (%)Caramelos5-10MIL</v>
      </c>
      <c r="B349">
        <v>0</v>
      </c>
      <c r="C349">
        <v>0</v>
      </c>
      <c r="D349" t="s">
        <v>46</v>
      </c>
      <c r="E349">
        <v>0</v>
      </c>
      <c r="F349">
        <v>1.7286330000000001</v>
      </c>
      <c r="G349">
        <v>0</v>
      </c>
      <c r="H349">
        <v>0.36468149999999999</v>
      </c>
      <c r="J349">
        <v>0</v>
      </c>
    </row>
    <row r="350" spans="1:10" x14ac:dyDescent="0.35">
      <c r="A350" t="str">
        <f t="shared" si="11"/>
        <v>PENETRACION (%)Caramelos10-30MIL</v>
      </c>
      <c r="B350">
        <v>0</v>
      </c>
      <c r="C350">
        <v>0</v>
      </c>
      <c r="D350" t="s">
        <v>48</v>
      </c>
      <c r="E350">
        <v>0.65278239999999998</v>
      </c>
      <c r="F350">
        <v>1.4712590000000001</v>
      </c>
      <c r="G350">
        <v>0.44929069999999999</v>
      </c>
      <c r="H350">
        <v>1.191495</v>
      </c>
      <c r="J350">
        <v>0</v>
      </c>
    </row>
    <row r="351" spans="1:10" x14ac:dyDescent="0.35">
      <c r="A351" t="str">
        <f t="shared" si="11"/>
        <v>PENETRACION (%)Caramelos30-100MIL</v>
      </c>
      <c r="B351">
        <v>0</v>
      </c>
      <c r="C351">
        <v>0</v>
      </c>
      <c r="D351" t="s">
        <v>50</v>
      </c>
      <c r="E351">
        <v>1.1477740000000001</v>
      </c>
      <c r="F351">
        <v>0.25001099999999998</v>
      </c>
      <c r="G351">
        <v>2.4933209999999999</v>
      </c>
      <c r="H351">
        <v>0.22683710000000001</v>
      </c>
      <c r="J351">
        <v>0</v>
      </c>
    </row>
    <row r="352" spans="1:10" x14ac:dyDescent="0.35">
      <c r="A352" t="str">
        <f t="shared" si="11"/>
        <v>PENETRACION (%)Caramelos100-200MIL</v>
      </c>
      <c r="B352">
        <v>0</v>
      </c>
      <c r="C352">
        <v>0</v>
      </c>
      <c r="D352" t="s">
        <v>52</v>
      </c>
      <c r="E352">
        <v>0.59674039999999995</v>
      </c>
      <c r="F352">
        <v>0.49662210000000001</v>
      </c>
      <c r="G352">
        <v>0.52668990000000004</v>
      </c>
      <c r="H352">
        <v>1.3774200000000001</v>
      </c>
      <c r="J352">
        <v>0</v>
      </c>
    </row>
    <row r="353" spans="1:10" x14ac:dyDescent="0.35">
      <c r="A353" t="str">
        <f t="shared" si="11"/>
        <v>PENETRACION (%)Caramelos200-500MIL</v>
      </c>
      <c r="B353">
        <v>0</v>
      </c>
      <c r="C353">
        <v>0</v>
      </c>
      <c r="D353" t="s">
        <v>54</v>
      </c>
      <c r="E353">
        <v>2.6519219999999999</v>
      </c>
      <c r="F353">
        <v>2.12168</v>
      </c>
      <c r="G353">
        <v>1.2403949999999999</v>
      </c>
      <c r="H353">
        <v>1.000567</v>
      </c>
      <c r="J353">
        <v>0</v>
      </c>
    </row>
    <row r="354" spans="1:10" x14ac:dyDescent="0.35">
      <c r="A354" t="str">
        <f t="shared" si="11"/>
        <v>PENETRACION (%)Caramelos&gt;500MIL</v>
      </c>
      <c r="B354">
        <v>0</v>
      </c>
      <c r="C354">
        <v>0</v>
      </c>
      <c r="D354" t="s">
        <v>56</v>
      </c>
      <c r="E354">
        <v>0.7144836</v>
      </c>
      <c r="F354">
        <v>0.72987789999999997</v>
      </c>
      <c r="G354">
        <v>0.47047329999999998</v>
      </c>
      <c r="H354">
        <v>0.41607080000000002</v>
      </c>
      <c r="J354">
        <v>0</v>
      </c>
    </row>
    <row r="355" spans="1:10" x14ac:dyDescent="0.35">
      <c r="A355" t="str">
        <f t="shared" si="11"/>
        <v>PENETRACION (%)CaramelosDE 15 A 19 AÑOS</v>
      </c>
      <c r="B355">
        <v>0</v>
      </c>
      <c r="C355">
        <v>0</v>
      </c>
      <c r="D355" t="s">
        <v>80</v>
      </c>
      <c r="E355">
        <v>0</v>
      </c>
      <c r="F355">
        <v>0</v>
      </c>
      <c r="G355">
        <v>0</v>
      </c>
      <c r="H355">
        <v>2.2264379999999999</v>
      </c>
      <c r="J355">
        <v>0</v>
      </c>
    </row>
    <row r="356" spans="1:10" x14ac:dyDescent="0.35">
      <c r="A356" t="str">
        <f t="shared" si="11"/>
        <v>PENETRACION (%)CaramelosDE 20 A 24 AÑOS</v>
      </c>
      <c r="B356">
        <v>0</v>
      </c>
      <c r="C356">
        <v>0</v>
      </c>
      <c r="D356" t="s">
        <v>81</v>
      </c>
      <c r="E356">
        <v>1.510389</v>
      </c>
      <c r="F356">
        <v>2.1405280000000002</v>
      </c>
      <c r="G356">
        <v>0</v>
      </c>
      <c r="H356">
        <v>0</v>
      </c>
      <c r="J356">
        <v>0</v>
      </c>
    </row>
    <row r="357" spans="1:10" x14ac:dyDescent="0.35">
      <c r="A357" t="str">
        <f t="shared" si="11"/>
        <v>PENETRACION (%)CaramelosDE 25 A 34 AÑOS</v>
      </c>
      <c r="B357">
        <v>0</v>
      </c>
      <c r="C357">
        <v>0</v>
      </c>
      <c r="D357" t="s">
        <v>82</v>
      </c>
      <c r="E357">
        <v>0.55961510000000003</v>
      </c>
      <c r="F357">
        <v>0.60546730000000004</v>
      </c>
      <c r="G357">
        <v>0.31872420000000001</v>
      </c>
      <c r="H357">
        <v>1.0759430000000001</v>
      </c>
      <c r="J357">
        <v>0</v>
      </c>
    </row>
    <row r="358" spans="1:10" x14ac:dyDescent="0.35">
      <c r="A358" t="str">
        <f t="shared" si="11"/>
        <v>PENETRACION (%)CaramelosDE 35 A 49 AÑOS</v>
      </c>
      <c r="B358">
        <v>0</v>
      </c>
      <c r="C358">
        <v>0</v>
      </c>
      <c r="D358" t="s">
        <v>83</v>
      </c>
      <c r="E358">
        <v>0.51510199999999995</v>
      </c>
      <c r="F358">
        <v>0.80174679999999998</v>
      </c>
      <c r="G358">
        <v>0.78956530000000003</v>
      </c>
      <c r="H358">
        <v>0.23314019999999999</v>
      </c>
      <c r="J358">
        <v>0</v>
      </c>
    </row>
    <row r="359" spans="1:10" x14ac:dyDescent="0.35">
      <c r="A359" t="str">
        <f t="shared" si="11"/>
        <v>PENETRACION (%)CaramelosDE 50 A 59 AÑOS</v>
      </c>
      <c r="B359">
        <v>0</v>
      </c>
      <c r="C359">
        <v>0</v>
      </c>
      <c r="D359" t="s">
        <v>84</v>
      </c>
      <c r="E359">
        <v>2.164504</v>
      </c>
      <c r="F359">
        <v>1.5193140000000001</v>
      </c>
      <c r="G359">
        <v>0.90100020000000003</v>
      </c>
      <c r="H359">
        <v>0.8684733</v>
      </c>
      <c r="J359">
        <v>0</v>
      </c>
    </row>
    <row r="360" spans="1:10" x14ac:dyDescent="0.35">
      <c r="A360" t="str">
        <f t="shared" si="11"/>
        <v>PENETRACION (%)CaramelosDE 60 A 75 AÑOS</v>
      </c>
      <c r="B360">
        <v>0</v>
      </c>
      <c r="C360">
        <v>0</v>
      </c>
      <c r="D360" t="s">
        <v>85</v>
      </c>
      <c r="E360">
        <v>1.028081</v>
      </c>
      <c r="F360">
        <v>0.70746019999999998</v>
      </c>
      <c r="G360">
        <v>1.746899</v>
      </c>
      <c r="H360">
        <v>0.44695249999999997</v>
      </c>
      <c r="J360">
        <v>0</v>
      </c>
    </row>
    <row r="361" spans="1:10" x14ac:dyDescent="0.35">
      <c r="A361" t="str">
        <f t="shared" si="11"/>
        <v>PENETRACION (%)CaramelosNIVEL ALTO</v>
      </c>
      <c r="B361">
        <v>0</v>
      </c>
      <c r="C361">
        <v>0</v>
      </c>
      <c r="D361" t="s">
        <v>86</v>
      </c>
      <c r="E361">
        <v>0.68049990000000005</v>
      </c>
      <c r="F361">
        <v>0.64100310000000005</v>
      </c>
      <c r="G361">
        <v>1.4021349999999999</v>
      </c>
      <c r="H361">
        <v>0.32002920000000001</v>
      </c>
      <c r="J361">
        <v>0</v>
      </c>
    </row>
    <row r="362" spans="1:10" x14ac:dyDescent="0.35">
      <c r="A362" t="str">
        <f t="shared" si="11"/>
        <v>PENETRACION (%)CaramelosNIVEL MEDIO ALTO</v>
      </c>
      <c r="B362">
        <v>0</v>
      </c>
      <c r="C362">
        <v>0</v>
      </c>
      <c r="D362" t="s">
        <v>87</v>
      </c>
      <c r="E362">
        <v>0.70443259999999996</v>
      </c>
      <c r="F362">
        <v>1.5687800000000001</v>
      </c>
      <c r="G362">
        <v>0.99835070000000004</v>
      </c>
      <c r="H362">
        <v>0.60958000000000001</v>
      </c>
      <c r="J362">
        <v>0</v>
      </c>
    </row>
    <row r="363" spans="1:10" x14ac:dyDescent="0.35">
      <c r="A363" t="str">
        <f t="shared" si="11"/>
        <v>PENETRACION (%)CaramelosNIVEL MEDIO</v>
      </c>
      <c r="B363">
        <v>0</v>
      </c>
      <c r="C363">
        <v>0</v>
      </c>
      <c r="D363" t="s">
        <v>88</v>
      </c>
      <c r="E363">
        <v>0.52681489999999997</v>
      </c>
      <c r="F363">
        <v>0.80869469999999999</v>
      </c>
      <c r="G363">
        <v>0.57334390000000002</v>
      </c>
      <c r="H363">
        <v>0.44126409999999999</v>
      </c>
      <c r="J363">
        <v>0</v>
      </c>
    </row>
    <row r="364" spans="1:10" x14ac:dyDescent="0.35">
      <c r="A364" t="str">
        <f t="shared" si="11"/>
        <v>PENETRACION (%)CaramelosNIVEL MEDIO BAJO</v>
      </c>
      <c r="B364">
        <v>0</v>
      </c>
      <c r="C364">
        <v>0</v>
      </c>
      <c r="D364" t="s">
        <v>89</v>
      </c>
      <c r="E364">
        <v>1.5289729999999999</v>
      </c>
      <c r="F364">
        <v>0.84221069999999998</v>
      </c>
      <c r="G364">
        <v>0.94000609999999996</v>
      </c>
      <c r="H364">
        <v>1.892449</v>
      </c>
      <c r="J364">
        <v>0</v>
      </c>
    </row>
    <row r="365" spans="1:10" x14ac:dyDescent="0.35">
      <c r="A365" t="str">
        <f t="shared" si="11"/>
        <v>PENETRACION (%)CaramelosNIVEL BAJO</v>
      </c>
      <c r="B365">
        <v>0</v>
      </c>
      <c r="C365">
        <v>0</v>
      </c>
      <c r="D365" t="s">
        <v>90</v>
      </c>
      <c r="E365">
        <v>1.1345449999999999</v>
      </c>
      <c r="F365">
        <v>1.0397559999999999</v>
      </c>
      <c r="G365">
        <v>0.694218</v>
      </c>
      <c r="H365">
        <v>0.52811079999999999</v>
      </c>
      <c r="J365">
        <v>0</v>
      </c>
    </row>
    <row r="366" spans="1:10" x14ac:dyDescent="0.35">
      <c r="A366" t="str">
        <f>$B$198&amp;$C$366&amp;D366</f>
        <v>PENETRACION (%)GolosinasT.ESPAÑA</v>
      </c>
      <c r="B366">
        <v>0</v>
      </c>
      <c r="C366" t="s">
        <v>134</v>
      </c>
      <c r="D366" t="s">
        <v>22</v>
      </c>
      <c r="E366">
        <v>1.42266</v>
      </c>
      <c r="F366">
        <v>0.83316449999999997</v>
      </c>
      <c r="G366">
        <v>1.0581719999999999</v>
      </c>
      <c r="H366">
        <v>0.95807810000000004</v>
      </c>
      <c r="J366">
        <v>0</v>
      </c>
    </row>
    <row r="367" spans="1:10" x14ac:dyDescent="0.35">
      <c r="A367" t="str">
        <f t="shared" ref="A367:A393" si="12">$B$198&amp;$C$366&amp;D367</f>
        <v>PENETRACION (%)GolosinasBCN AM</v>
      </c>
      <c r="B367">
        <v>0</v>
      </c>
      <c r="C367">
        <v>0</v>
      </c>
      <c r="D367" t="s">
        <v>72</v>
      </c>
      <c r="E367">
        <v>0.77639309999999995</v>
      </c>
      <c r="F367">
        <v>1.15215</v>
      </c>
      <c r="G367">
        <v>4.749187</v>
      </c>
      <c r="H367">
        <v>1.8456239999999999</v>
      </c>
      <c r="J367">
        <v>0</v>
      </c>
    </row>
    <row r="368" spans="1:10" x14ac:dyDescent="0.35">
      <c r="A368" t="str">
        <f t="shared" si="12"/>
        <v>PENETRACION (%)GolosinasREST.CAT ARAGON</v>
      </c>
      <c r="B368">
        <v>0</v>
      </c>
      <c r="C368">
        <v>0</v>
      </c>
      <c r="D368" t="s">
        <v>73</v>
      </c>
      <c r="E368">
        <v>1.9101030000000001</v>
      </c>
      <c r="F368">
        <v>1.0151870000000001</v>
      </c>
      <c r="G368">
        <v>0.23871590000000001</v>
      </c>
      <c r="H368">
        <v>2.399788</v>
      </c>
      <c r="J368">
        <v>0</v>
      </c>
    </row>
    <row r="369" spans="1:10" x14ac:dyDescent="0.35">
      <c r="A369" t="str">
        <f t="shared" si="12"/>
        <v>PENETRACION (%)GolosinasLEVANTE</v>
      </c>
      <c r="B369">
        <v>0</v>
      </c>
      <c r="C369">
        <v>0</v>
      </c>
      <c r="D369" t="s">
        <v>74</v>
      </c>
      <c r="E369">
        <v>0.71734140000000002</v>
      </c>
      <c r="F369">
        <v>0.4828479</v>
      </c>
      <c r="G369">
        <v>1.0866199999999999</v>
      </c>
      <c r="H369">
        <v>0.51367649999999998</v>
      </c>
      <c r="J369">
        <v>0</v>
      </c>
    </row>
    <row r="370" spans="1:10" x14ac:dyDescent="0.35">
      <c r="A370" t="str">
        <f t="shared" si="12"/>
        <v>PENETRACION (%)GolosinasANDALUCIA</v>
      </c>
      <c r="B370">
        <v>0</v>
      </c>
      <c r="C370">
        <v>0</v>
      </c>
      <c r="D370" t="s">
        <v>75</v>
      </c>
      <c r="E370">
        <v>3.545693</v>
      </c>
      <c r="F370">
        <v>0.57589319999999999</v>
      </c>
      <c r="G370">
        <v>0.2930353</v>
      </c>
      <c r="H370">
        <v>0.59005450000000004</v>
      </c>
      <c r="J370">
        <v>0</v>
      </c>
    </row>
    <row r="371" spans="1:10" x14ac:dyDescent="0.35">
      <c r="A371" t="str">
        <f t="shared" si="12"/>
        <v>PENETRACION (%)GolosinasMDD AM</v>
      </c>
      <c r="B371">
        <v>0</v>
      </c>
      <c r="C371">
        <v>0</v>
      </c>
      <c r="D371" t="s">
        <v>76</v>
      </c>
      <c r="E371">
        <v>1.0395700000000001</v>
      </c>
      <c r="F371">
        <v>1.472944</v>
      </c>
      <c r="G371">
        <v>1.012419</v>
      </c>
      <c r="H371">
        <v>1.5112460000000001</v>
      </c>
      <c r="J371">
        <v>0</v>
      </c>
    </row>
    <row r="372" spans="1:10" x14ac:dyDescent="0.35">
      <c r="A372" t="str">
        <f t="shared" si="12"/>
        <v>PENETRACION (%)GolosinasRTO CENTRO</v>
      </c>
      <c r="B372">
        <v>0</v>
      </c>
      <c r="C372">
        <v>0</v>
      </c>
      <c r="D372" t="s">
        <v>77</v>
      </c>
      <c r="E372">
        <v>3.010904</v>
      </c>
      <c r="F372">
        <v>1.1370549999999999</v>
      </c>
      <c r="G372">
        <v>1.6700569999999999</v>
      </c>
      <c r="H372">
        <v>0.78206609999999999</v>
      </c>
      <c r="J372">
        <v>0</v>
      </c>
    </row>
    <row r="373" spans="1:10" x14ac:dyDescent="0.35">
      <c r="A373" t="str">
        <f t="shared" si="12"/>
        <v>PENETRACION (%)GolosinasNORTE-CENTRO</v>
      </c>
      <c r="B373">
        <v>0</v>
      </c>
      <c r="C373">
        <v>0</v>
      </c>
      <c r="D373" t="s">
        <v>78</v>
      </c>
      <c r="E373">
        <v>1.0171319999999999</v>
      </c>
      <c r="F373">
        <v>2.8051149999999998</v>
      </c>
      <c r="G373">
        <v>0.99284349999999999</v>
      </c>
      <c r="H373">
        <v>0.4186395</v>
      </c>
      <c r="J373">
        <v>0</v>
      </c>
    </row>
    <row r="374" spans="1:10" x14ac:dyDescent="0.35">
      <c r="A374" t="str">
        <f t="shared" si="12"/>
        <v>PENETRACION (%)GolosinasNOROESTE</v>
      </c>
      <c r="B374">
        <v>0</v>
      </c>
      <c r="C374">
        <v>0</v>
      </c>
      <c r="D374" t="s">
        <v>79</v>
      </c>
      <c r="E374">
        <v>2.5599430000000001</v>
      </c>
      <c r="F374">
        <v>0</v>
      </c>
      <c r="G374">
        <v>0.88830370000000003</v>
      </c>
      <c r="H374">
        <v>1.8981509999999999</v>
      </c>
      <c r="J374">
        <v>0</v>
      </c>
    </row>
    <row r="375" spans="1:10" x14ac:dyDescent="0.35">
      <c r="A375" t="str">
        <f t="shared" si="12"/>
        <v>PENETRACION (%)Golosinas&lt;2MIL</v>
      </c>
      <c r="B375">
        <v>0</v>
      </c>
      <c r="C375">
        <v>0</v>
      </c>
      <c r="D375" t="s">
        <v>41</v>
      </c>
      <c r="E375">
        <v>1.329542</v>
      </c>
      <c r="F375">
        <v>1.2810760000000001</v>
      </c>
      <c r="G375">
        <v>0</v>
      </c>
      <c r="H375">
        <v>0</v>
      </c>
      <c r="J375">
        <v>0</v>
      </c>
    </row>
    <row r="376" spans="1:10" x14ac:dyDescent="0.35">
      <c r="A376" t="str">
        <f t="shared" si="12"/>
        <v>PENETRACION (%)Golosinas2-5MIL</v>
      </c>
      <c r="B376">
        <v>0</v>
      </c>
      <c r="C376">
        <v>0</v>
      </c>
      <c r="D376" t="s">
        <v>44</v>
      </c>
      <c r="E376">
        <v>5.0916829999999997</v>
      </c>
      <c r="F376">
        <v>0.2798619</v>
      </c>
      <c r="G376">
        <v>0.64389549999999995</v>
      </c>
      <c r="H376">
        <v>0</v>
      </c>
      <c r="J376">
        <v>0</v>
      </c>
    </row>
    <row r="377" spans="1:10" x14ac:dyDescent="0.35">
      <c r="A377" t="str">
        <f t="shared" si="12"/>
        <v>PENETRACION (%)Golosinas5-10MIL</v>
      </c>
      <c r="B377">
        <v>0</v>
      </c>
      <c r="C377">
        <v>0</v>
      </c>
      <c r="D377" t="s">
        <v>46</v>
      </c>
      <c r="E377">
        <v>2.9758290000000001</v>
      </c>
      <c r="F377">
        <v>0</v>
      </c>
      <c r="G377">
        <v>0</v>
      </c>
      <c r="H377">
        <v>0.57800249999999997</v>
      </c>
      <c r="J377">
        <v>0</v>
      </c>
    </row>
    <row r="378" spans="1:10" x14ac:dyDescent="0.35">
      <c r="A378" t="str">
        <f t="shared" si="12"/>
        <v>PENETRACION (%)Golosinas10-30MIL</v>
      </c>
      <c r="B378">
        <v>0</v>
      </c>
      <c r="C378">
        <v>0</v>
      </c>
      <c r="D378" t="s">
        <v>48</v>
      </c>
      <c r="E378">
        <v>1.197732</v>
      </c>
      <c r="F378">
        <v>2.091653</v>
      </c>
      <c r="G378">
        <v>1.409319</v>
      </c>
      <c r="H378">
        <v>1.190069</v>
      </c>
      <c r="J378">
        <v>0</v>
      </c>
    </row>
    <row r="379" spans="1:10" x14ac:dyDescent="0.35">
      <c r="A379" t="str">
        <f t="shared" si="12"/>
        <v>PENETRACION (%)Golosinas30-100MIL</v>
      </c>
      <c r="B379">
        <v>0</v>
      </c>
      <c r="C379">
        <v>0</v>
      </c>
      <c r="D379" t="s">
        <v>50</v>
      </c>
      <c r="E379">
        <v>1.3640479999999999</v>
      </c>
      <c r="F379">
        <v>1.1976880000000001</v>
      </c>
      <c r="G379">
        <v>0.44055129999999998</v>
      </c>
      <c r="H379">
        <v>1.108444</v>
      </c>
      <c r="J379">
        <v>0</v>
      </c>
    </row>
    <row r="380" spans="1:10" x14ac:dyDescent="0.35">
      <c r="A380" t="str">
        <f t="shared" si="12"/>
        <v>PENETRACION (%)Golosinas100-200MIL</v>
      </c>
      <c r="B380">
        <v>0</v>
      </c>
      <c r="C380">
        <v>0</v>
      </c>
      <c r="D380" t="s">
        <v>52</v>
      </c>
      <c r="E380">
        <v>0.78064979999999995</v>
      </c>
      <c r="F380">
        <v>0.7583725</v>
      </c>
      <c r="G380">
        <v>1.2489840000000001</v>
      </c>
      <c r="H380">
        <v>1.3256779999999999</v>
      </c>
    </row>
    <row r="381" spans="1:10" x14ac:dyDescent="0.35">
      <c r="A381" t="str">
        <f t="shared" si="12"/>
        <v>PENETRACION (%)Golosinas200-500MIL</v>
      </c>
      <c r="B381">
        <v>0</v>
      </c>
      <c r="C381">
        <v>0</v>
      </c>
      <c r="D381" t="s">
        <v>54</v>
      </c>
      <c r="E381">
        <v>2.0103740000000001</v>
      </c>
      <c r="F381">
        <v>0.40225919999999998</v>
      </c>
      <c r="G381">
        <v>3.827858</v>
      </c>
      <c r="H381">
        <v>0.86908529999999995</v>
      </c>
    </row>
    <row r="382" spans="1:10" x14ac:dyDescent="0.35">
      <c r="A382" t="str">
        <f t="shared" si="12"/>
        <v>PENETRACION (%)Golosinas&gt;500MIL</v>
      </c>
      <c r="B382">
        <v>0</v>
      </c>
      <c r="C382">
        <v>0</v>
      </c>
      <c r="D382" t="s">
        <v>56</v>
      </c>
      <c r="E382">
        <v>1.8678060000000001</v>
      </c>
      <c r="F382">
        <v>1.11744</v>
      </c>
      <c r="G382">
        <v>0.83786130000000003</v>
      </c>
      <c r="H382">
        <v>1.3754850000000001</v>
      </c>
    </row>
    <row r="383" spans="1:10" x14ac:dyDescent="0.35">
      <c r="A383" t="str">
        <f t="shared" si="12"/>
        <v>PENETRACION (%)GolosinasDE 15 A 19 AÑOS</v>
      </c>
      <c r="B383">
        <v>0</v>
      </c>
      <c r="C383">
        <v>0</v>
      </c>
      <c r="D383" t="s">
        <v>80</v>
      </c>
      <c r="E383">
        <v>5.0146620000000004</v>
      </c>
      <c r="F383">
        <v>0</v>
      </c>
      <c r="G383">
        <v>6.812068</v>
      </c>
      <c r="H383">
        <v>4.3866990000000001</v>
      </c>
    </row>
    <row r="384" spans="1:10" x14ac:dyDescent="0.35">
      <c r="A384" t="str">
        <f t="shared" si="12"/>
        <v>PENETRACION (%)GolosinasDE 20 A 24 AÑOS</v>
      </c>
      <c r="B384">
        <v>0</v>
      </c>
      <c r="C384">
        <v>0</v>
      </c>
      <c r="D384" t="s">
        <v>81</v>
      </c>
      <c r="E384">
        <v>2.7255470000000002</v>
      </c>
      <c r="F384">
        <v>2.1003880000000001</v>
      </c>
      <c r="G384">
        <v>3.3113649999999999</v>
      </c>
      <c r="H384">
        <v>0</v>
      </c>
    </row>
    <row r="385" spans="1:8" x14ac:dyDescent="0.35">
      <c r="A385" t="str">
        <f t="shared" si="12"/>
        <v>PENETRACION (%)GolosinasDE 25 A 34 AÑOS</v>
      </c>
      <c r="B385">
        <v>0</v>
      </c>
      <c r="C385">
        <v>0</v>
      </c>
      <c r="D385" t="s">
        <v>82</v>
      </c>
      <c r="E385">
        <v>0.70576369999999999</v>
      </c>
      <c r="F385">
        <v>1.6703429999999999</v>
      </c>
      <c r="G385">
        <v>0.33488289999999998</v>
      </c>
      <c r="H385">
        <v>0.91167030000000004</v>
      </c>
    </row>
    <row r="386" spans="1:8" x14ac:dyDescent="0.35">
      <c r="A386" t="str">
        <f t="shared" si="12"/>
        <v>PENETRACION (%)GolosinasDE 35 A 49 AÑOS</v>
      </c>
      <c r="B386">
        <v>0</v>
      </c>
      <c r="C386">
        <v>0</v>
      </c>
      <c r="D386" t="s">
        <v>83</v>
      </c>
      <c r="E386">
        <v>2.9785200000000001</v>
      </c>
      <c r="F386">
        <v>0.80799140000000003</v>
      </c>
      <c r="G386">
        <v>1.171624</v>
      </c>
      <c r="H386">
        <v>0.72077880000000005</v>
      </c>
    </row>
    <row r="387" spans="1:8" x14ac:dyDescent="0.35">
      <c r="A387" t="str">
        <f t="shared" si="12"/>
        <v>PENETRACION (%)GolosinasDE 50 A 59 AÑOS</v>
      </c>
      <c r="B387">
        <v>0</v>
      </c>
      <c r="C387">
        <v>0</v>
      </c>
      <c r="D387" t="s">
        <v>84</v>
      </c>
      <c r="E387">
        <v>0.68637800000000004</v>
      </c>
      <c r="F387">
        <v>2.0556109999999999</v>
      </c>
      <c r="G387">
        <v>0.82330630000000005</v>
      </c>
      <c r="H387">
        <v>0.97827929999999996</v>
      </c>
    </row>
    <row r="388" spans="1:8" x14ac:dyDescent="0.35">
      <c r="A388" t="str">
        <f t="shared" si="12"/>
        <v>PENETRACION (%)GolosinasDE 60 A 75 AÑOS</v>
      </c>
      <c r="B388">
        <v>0</v>
      </c>
      <c r="C388">
        <v>0</v>
      </c>
      <c r="D388" t="s">
        <v>85</v>
      </c>
      <c r="E388">
        <v>0.45121319999999998</v>
      </c>
      <c r="F388">
        <v>0.10479140000000001</v>
      </c>
      <c r="G388">
        <v>0.21974679999999999</v>
      </c>
      <c r="H388">
        <v>1.15635</v>
      </c>
    </row>
    <row r="389" spans="1:8" x14ac:dyDescent="0.35">
      <c r="A389" t="str">
        <f t="shared" si="12"/>
        <v>PENETRACION (%)GolosinasNIVEL ALTO</v>
      </c>
      <c r="B389">
        <v>0</v>
      </c>
      <c r="C389">
        <v>0</v>
      </c>
      <c r="D389" t="s">
        <v>86</v>
      </c>
      <c r="E389">
        <v>1.545202</v>
      </c>
      <c r="F389">
        <v>0.52973060000000005</v>
      </c>
      <c r="G389">
        <v>1.1304460000000001</v>
      </c>
      <c r="H389">
        <v>0.92240140000000004</v>
      </c>
    </row>
    <row r="390" spans="1:8" x14ac:dyDescent="0.35">
      <c r="A390" t="str">
        <f t="shared" si="12"/>
        <v>PENETRACION (%)GolosinasNIVEL MEDIO ALTO</v>
      </c>
      <c r="B390">
        <v>0</v>
      </c>
      <c r="C390">
        <v>0</v>
      </c>
      <c r="D390" t="s">
        <v>87</v>
      </c>
      <c r="E390">
        <v>0.9548662</v>
      </c>
      <c r="F390">
        <v>1.477732</v>
      </c>
      <c r="G390">
        <v>2.121902</v>
      </c>
      <c r="H390">
        <v>2.5066079999999999</v>
      </c>
    </row>
    <row r="391" spans="1:8" x14ac:dyDescent="0.35">
      <c r="A391" t="str">
        <f t="shared" si="12"/>
        <v>PENETRACION (%)GolosinasNIVEL MEDIO</v>
      </c>
      <c r="B391">
        <v>0</v>
      </c>
      <c r="C391">
        <v>0</v>
      </c>
      <c r="D391" t="s">
        <v>88</v>
      </c>
      <c r="E391">
        <v>1.1560079999999999</v>
      </c>
      <c r="F391">
        <v>1.176183</v>
      </c>
      <c r="G391">
        <v>1.6829339999999999</v>
      </c>
      <c r="H391">
        <v>0.3913584</v>
      </c>
    </row>
    <row r="392" spans="1:8" x14ac:dyDescent="0.35">
      <c r="A392" t="str">
        <f t="shared" si="12"/>
        <v>PENETRACION (%)GolosinasNIVEL MEDIO BAJO</v>
      </c>
      <c r="B392">
        <v>0</v>
      </c>
      <c r="C392">
        <v>0</v>
      </c>
      <c r="D392" t="s">
        <v>89</v>
      </c>
      <c r="E392">
        <v>2.4457040000000001</v>
      </c>
      <c r="F392">
        <v>0.50930209999999998</v>
      </c>
      <c r="G392">
        <v>0.53556309999999996</v>
      </c>
      <c r="H392">
        <v>0.76668230000000004</v>
      </c>
    </row>
    <row r="393" spans="1:8" x14ac:dyDescent="0.35">
      <c r="A393" t="str">
        <f t="shared" si="12"/>
        <v>PENETRACION (%)GolosinasNIVEL BAJO</v>
      </c>
      <c r="B393">
        <v>0</v>
      </c>
      <c r="C393">
        <v>0</v>
      </c>
      <c r="D393" t="s">
        <v>90</v>
      </c>
      <c r="E393">
        <v>2.1832600000000002</v>
      </c>
      <c r="F393">
        <v>1.0178529999999999</v>
      </c>
      <c r="G393">
        <v>0.8251231</v>
      </c>
      <c r="H393">
        <v>0.83055780000000001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73879-D117-4BE5-9913-C4F250DFB1B5}">
  <sheetPr codeName="Hoja16">
    <pageSetUpPr fitToPage="1"/>
  </sheetPr>
  <dimension ref="A1:I22"/>
  <sheetViews>
    <sheetView showGridLines="0" showRowColHeaders="0" zoomScale="85" zoomScaleNormal="85" zoomScaleSheetLayoutView="90" workbookViewId="0">
      <selection activeCell="E13" sqref="E13"/>
    </sheetView>
  </sheetViews>
  <sheetFormatPr baseColWidth="10" defaultColWidth="12" defaultRowHeight="15.5" x14ac:dyDescent="0.35"/>
  <cols>
    <col min="1" max="2" width="0.81640625" style="47" customWidth="1"/>
    <col min="3" max="3" width="41.1796875" style="47" customWidth="1"/>
    <col min="4" max="7" width="16.1796875" style="47" customWidth="1"/>
    <col min="8" max="8" width="2.81640625" style="47" customWidth="1"/>
    <col min="9" max="9" width="17.1796875" style="47" customWidth="1"/>
    <col min="10" max="10" width="8.54296875" style="47" customWidth="1"/>
    <col min="11" max="16384" width="12" style="47"/>
  </cols>
  <sheetData>
    <row r="1" spans="1:9" ht="25.4" customHeight="1" x14ac:dyDescent="0.35">
      <c r="B1" s="48"/>
      <c r="D1" s="81"/>
      <c r="E1" s="81"/>
      <c r="F1" s="81"/>
      <c r="G1" s="81"/>
      <c r="H1" s="81"/>
      <c r="I1" s="81"/>
    </row>
    <row r="2" spans="1:9" ht="85.4" customHeight="1" x14ac:dyDescent="0.35">
      <c r="B2" s="49"/>
      <c r="D2" s="99" t="s">
        <v>0</v>
      </c>
      <c r="E2" s="99"/>
      <c r="F2" s="99"/>
      <c r="G2" s="99"/>
    </row>
    <row r="3" spans="1:9" ht="9" customHeight="1" x14ac:dyDescent="0.35">
      <c r="A3" s="52"/>
      <c r="B3" s="52"/>
      <c r="C3" s="52"/>
      <c r="D3" s="52"/>
      <c r="E3" s="52"/>
      <c r="F3" s="52"/>
      <c r="G3" s="52"/>
    </row>
    <row r="4" spans="1:9" s="53" customFormat="1" ht="11.25" customHeight="1" x14ac:dyDescent="0.3">
      <c r="A4" s="7"/>
      <c r="B4" s="7"/>
      <c r="C4" s="8"/>
      <c r="D4" s="7">
        <v>96</v>
      </c>
      <c r="E4" s="8"/>
      <c r="F4" s="8"/>
      <c r="G4" s="8"/>
    </row>
    <row r="5" spans="1:9" s="53" customFormat="1" ht="15" customHeight="1" x14ac:dyDescent="0.3">
      <c r="A5" s="7">
        <v>1</v>
      </c>
      <c r="B5" s="7" t="str">
        <f>VLOOKUP(A5,desplegables!C2:D5,2,0)</f>
        <v>VOLUMEN (Miles kg ó litros)</v>
      </c>
      <c r="C5" s="19"/>
      <c r="D5" s="54"/>
      <c r="E5" s="54"/>
      <c r="F5" s="54"/>
      <c r="G5" s="54"/>
    </row>
    <row r="6" spans="1:9" s="20" customFormat="1" ht="18" customHeight="1" x14ac:dyDescent="0.35">
      <c r="A6" s="55"/>
      <c r="B6" s="103"/>
      <c r="C6" s="103"/>
      <c r="D6" s="56">
        <v>32073135.108767997</v>
      </c>
      <c r="E6" s="56">
        <v>31796651.899999999</v>
      </c>
      <c r="F6" s="56">
        <v>28579560.528701</v>
      </c>
      <c r="G6" s="56">
        <v>28579560.528701</v>
      </c>
    </row>
    <row r="7" spans="1:9" ht="3.65" customHeight="1" x14ac:dyDescent="0.35">
      <c r="A7" s="10"/>
      <c r="B7" s="10"/>
      <c r="C7" s="10"/>
      <c r="D7" s="51">
        <v>4</v>
      </c>
      <c r="E7" s="51">
        <f>D7+1</f>
        <v>5</v>
      </c>
      <c r="F7" s="51">
        <f t="shared" ref="F7:G7" si="0">E7+1</f>
        <v>6</v>
      </c>
      <c r="G7" s="51">
        <f t="shared" si="0"/>
        <v>7</v>
      </c>
      <c r="H7" s="52"/>
    </row>
    <row r="8" spans="1:9" ht="50.25" customHeight="1" thickBot="1" x14ac:dyDescent="0.4">
      <c r="A8" s="10"/>
      <c r="B8" s="11"/>
      <c r="C8" s="6"/>
      <c r="D8" s="69" t="str">
        <f>'BEBIDAS KPI'!D2</f>
        <v>AÑO 2022</v>
      </c>
      <c r="E8" s="69" t="str">
        <f>'BEBIDAS KPI'!E2</f>
        <v>AÑO 2023</v>
      </c>
      <c r="F8" s="69" t="str">
        <f>'BEBIDAS KPI'!F2</f>
        <v>AÑO 2024</v>
      </c>
      <c r="G8" s="69" t="str">
        <f>'BEBIDAS KPI'!G2</f>
        <v>AÑO 2025</v>
      </c>
      <c r="I8" s="75" t="str">
        <f>"Evolucion "&amp;G8&amp;" vs "&amp;F8</f>
        <v>Evolucion AÑO 2025 vs AÑO 2024</v>
      </c>
    </row>
    <row r="9" spans="1:9" ht="25.4" customHeight="1" x14ac:dyDescent="0.35">
      <c r="A9" s="52"/>
      <c r="B9" s="52"/>
      <c r="C9" s="57" t="s">
        <v>135</v>
      </c>
      <c r="D9" s="71">
        <f>VLOOKUP($B$5&amp;$C9,'BEBIDAS KPI'!$A:$N,D$7,0)</f>
        <v>13535.288427020001</v>
      </c>
      <c r="E9" s="71">
        <f>VLOOKUP($B$5&amp;$C9,'BEBIDAS KPI'!$A:$N,E$7,0)</f>
        <v>13594.041135893</v>
      </c>
      <c r="F9" s="71">
        <f>VLOOKUP($B$5&amp;$C9,'BEBIDAS KPI'!$A:$N,F$7,0)</f>
        <v>12157.743588109999</v>
      </c>
      <c r="G9" s="71">
        <f>VLOOKUP($B$5&amp;$C9,'BEBIDAS KPI'!$A:$N,G$7,0)</f>
        <v>12623.083148287</v>
      </c>
      <c r="I9" s="85">
        <f>IFERROR(IF($A$5=2,(G9-F9),((G9/F9-1)*100)),"-")</f>
        <v>3.8275158281187327</v>
      </c>
    </row>
    <row r="10" spans="1:9" ht="25.4" customHeight="1" x14ac:dyDescent="0.35">
      <c r="A10" s="52"/>
      <c r="B10" s="52"/>
      <c r="C10" s="58" t="s">
        <v>136</v>
      </c>
      <c r="D10" s="71">
        <f>VLOOKUP($B$5&amp;$C10,'BEBIDAS KPI'!$A:$N,D$7,0)</f>
        <v>12711.785104395</v>
      </c>
      <c r="E10" s="71">
        <f>VLOOKUP($B$5&amp;$C10,'BEBIDAS KPI'!$A:$N,E$7,0)</f>
        <v>12627.238816143001</v>
      </c>
      <c r="F10" s="71">
        <f>VLOOKUP($B$5&amp;$C10,'BEBIDAS KPI'!$A:$N,F$7,0)</f>
        <v>11292.00390186</v>
      </c>
      <c r="G10" s="71">
        <f>VLOOKUP($B$5&amp;$C10,'BEBIDAS KPI'!$A:$N,G$7,0)</f>
        <v>11788.220779037001</v>
      </c>
      <c r="I10" s="85">
        <f>IFERROR(IF($A$5=2,(G10-F10),((G10/F10-1)*100)),"-")</f>
        <v>4.3944093669261441</v>
      </c>
    </row>
    <row r="11" spans="1:9" ht="25.4" customHeight="1" x14ac:dyDescent="0.35">
      <c r="A11" s="52"/>
      <c r="B11" s="52"/>
      <c r="C11" s="59" t="s">
        <v>137</v>
      </c>
      <c r="D11" s="71">
        <f>VLOOKUP($B$5&amp;$C11,'BEBIDAS KPI'!$A:$N,D$7,0)</f>
        <v>1718.333267</v>
      </c>
      <c r="E11" s="71">
        <f>VLOOKUP($B$5&amp;$C11,'BEBIDAS KPI'!$A:$N,E$7,0)</f>
        <v>1732.4409979999998</v>
      </c>
      <c r="F11" s="71">
        <f>VLOOKUP($B$5&amp;$C11,'BEBIDAS KPI'!$A:$N,F$7,0)</f>
        <v>1229.2475655000001</v>
      </c>
      <c r="G11" s="71">
        <f>VLOOKUP($B$5&amp;$C11,'BEBIDAS KPI'!$A:$N,G$7,0)</f>
        <v>1207.3302927500001</v>
      </c>
      <c r="I11" s="85">
        <f t="shared" ref="I11:I21" si="1">IFERROR(IF($A$5=2,(G11-F11),((G11/F11-1)*100)),"-")</f>
        <v>-1.782982807135769</v>
      </c>
    </row>
    <row r="12" spans="1:9" ht="25.4" customHeight="1" x14ac:dyDescent="0.35">
      <c r="A12" s="52"/>
      <c r="B12" s="52"/>
      <c r="C12" s="59" t="s">
        <v>138</v>
      </c>
      <c r="D12" s="71">
        <f>VLOOKUP($B$5&amp;$C12,'BEBIDAS KPI'!$A:$N,D$7,0)</f>
        <v>44.942539949999997</v>
      </c>
      <c r="E12" s="71">
        <f>VLOOKUP($B$5&amp;$C12,'BEBIDAS KPI'!$A:$N,E$7,0)</f>
        <v>117.27375000000001</v>
      </c>
      <c r="F12" s="71">
        <f>VLOOKUP($B$5&amp;$C12,'BEBIDAS KPI'!$A:$N,F$7,0)</f>
        <v>90.079499999999996</v>
      </c>
      <c r="G12" s="71">
        <f>VLOOKUP($B$5&amp;$C12,'BEBIDAS KPI'!$A:$N,G$7,0)</f>
        <v>53.385787499999999</v>
      </c>
      <c r="I12" s="85">
        <f t="shared" si="1"/>
        <v>-40.734809251827556</v>
      </c>
    </row>
    <row r="13" spans="1:9" ht="25.4" customHeight="1" x14ac:dyDescent="0.35">
      <c r="A13" s="52"/>
      <c r="B13" s="52"/>
      <c r="C13" s="59" t="s">
        <v>139</v>
      </c>
      <c r="D13" s="71">
        <f>VLOOKUP($B$5&amp;$C13,'BEBIDAS KPI'!$A:$N,D$7,0)</f>
        <v>2771.2535388299998</v>
      </c>
      <c r="E13" s="71">
        <f>VLOOKUP($B$5&amp;$C13,'BEBIDAS KPI'!$A:$N,E$7,0)</f>
        <v>2258.82458215</v>
      </c>
      <c r="F13" s="71">
        <f>VLOOKUP($B$5&amp;$C13,'BEBIDAS KPI'!$A:$N,F$7,0)</f>
        <v>1260.5232626</v>
      </c>
      <c r="G13" s="71">
        <f>VLOOKUP($B$5&amp;$C13,'BEBIDAS KPI'!$A:$N,G$7,0)</f>
        <v>1577.8447996700002</v>
      </c>
      <c r="I13" s="85">
        <f t="shared" si="1"/>
        <v>25.173794604589972</v>
      </c>
    </row>
    <row r="14" spans="1:9" ht="25.4" customHeight="1" x14ac:dyDescent="0.35">
      <c r="A14" s="52"/>
      <c r="B14" s="52"/>
      <c r="C14" s="59" t="s">
        <v>140</v>
      </c>
      <c r="D14" s="71">
        <f>VLOOKUP($B$5&amp;$C14,'BEBIDAS KPI'!$A:$N,D$7,0)</f>
        <v>228.43585819999998</v>
      </c>
      <c r="E14" s="71">
        <f>VLOOKUP($B$5&amp;$C14,'BEBIDAS KPI'!$A:$N,E$7,0)</f>
        <v>254.90507239999999</v>
      </c>
      <c r="F14" s="71">
        <f>VLOOKUP($B$5&amp;$C14,'BEBIDAS KPI'!$A:$N,F$7,0)</f>
        <v>203.73256205000001</v>
      </c>
      <c r="G14" s="71">
        <f>VLOOKUP($B$5&amp;$C14,'BEBIDAS KPI'!$A:$N,G$7,0)</f>
        <v>213.96655575999998</v>
      </c>
      <c r="I14" s="85">
        <f t="shared" si="1"/>
        <v>5.023248913685352</v>
      </c>
    </row>
    <row r="15" spans="1:9" ht="25.4" customHeight="1" x14ac:dyDescent="0.35">
      <c r="A15" s="52"/>
      <c r="B15" s="52"/>
      <c r="C15" s="59" t="s">
        <v>141</v>
      </c>
      <c r="D15" s="71">
        <f>VLOOKUP($B$5&amp;$C15,'BEBIDAS KPI'!$A:$N,D$7,0)</f>
        <v>521.56844839999997</v>
      </c>
      <c r="E15" s="71">
        <f>VLOOKUP($B$5&amp;$C15,'BEBIDAS KPI'!$A:$N,E$7,0)</f>
        <v>225.13346554999998</v>
      </c>
      <c r="F15" s="71">
        <f>VLOOKUP($B$5&amp;$C15,'BEBIDAS KPI'!$A:$N,F$7,0)</f>
        <v>216.00198330000001</v>
      </c>
      <c r="G15" s="71">
        <f>VLOOKUP($B$5&amp;$C15,'BEBIDAS KPI'!$A:$N,G$7,0)</f>
        <v>426.17404483000001</v>
      </c>
      <c r="I15" s="85">
        <f t="shared" si="1"/>
        <v>97.30098692570661</v>
      </c>
    </row>
    <row r="16" spans="1:9" ht="25.4" customHeight="1" x14ac:dyDescent="0.35">
      <c r="A16" s="52"/>
      <c r="B16" s="52"/>
      <c r="C16" s="59" t="s">
        <v>142</v>
      </c>
      <c r="D16" s="71">
        <f>VLOOKUP($B$5&amp;$C16,'BEBIDAS KPI'!$A:$N,D$7,0)</f>
        <v>5161.6428707999994</v>
      </c>
      <c r="E16" s="71">
        <f>VLOOKUP($B$5&amp;$C16,'BEBIDAS KPI'!$A:$N,E$7,0)</f>
        <v>5696.2395779999997</v>
      </c>
      <c r="F16" s="71">
        <f>VLOOKUP($B$5&amp;$C16,'BEBIDAS KPI'!$A:$N,F$7,0)</f>
        <v>5490.8962520000005</v>
      </c>
      <c r="G16" s="71">
        <f>VLOOKUP($B$5&amp;$C16,'BEBIDAS KPI'!$A:$N,G$7,0)</f>
        <v>6622.6704195000002</v>
      </c>
      <c r="I16" s="85">
        <f t="shared" si="1"/>
        <v>20.611829391017224</v>
      </c>
    </row>
    <row r="17" spans="1:9" ht="25.4" customHeight="1" x14ac:dyDescent="0.35">
      <c r="A17" s="52"/>
      <c r="B17" s="52"/>
      <c r="C17" s="59" t="s">
        <v>143</v>
      </c>
      <c r="D17" s="71">
        <f>VLOOKUP($B$5&amp;$C17,'BEBIDAS KPI'!$A:$N,D$7,0)</f>
        <v>2265.608581215</v>
      </c>
      <c r="E17" s="71">
        <f>VLOOKUP($B$5&amp;$C17,'BEBIDAS KPI'!$A:$N,E$7,0)</f>
        <v>2342.421370043</v>
      </c>
      <c r="F17" s="71">
        <f>VLOOKUP($B$5&amp;$C17,'BEBIDAS KPI'!$A:$N,F$7,0)</f>
        <v>2801.52277641</v>
      </c>
      <c r="G17" s="71">
        <f>VLOOKUP($B$5&amp;$C17,'BEBIDAS KPI'!$A:$N,G$7,0)</f>
        <v>1686.8488790269998</v>
      </c>
      <c r="I17" s="85">
        <f t="shared" si="1"/>
        <v>-39.788143318663096</v>
      </c>
    </row>
    <row r="18" spans="1:9" ht="25.4" customHeight="1" x14ac:dyDescent="0.35">
      <c r="A18" s="52"/>
      <c r="B18" s="52"/>
      <c r="C18" s="58" t="s">
        <v>144</v>
      </c>
      <c r="D18" s="87">
        <f>VLOOKUP($B$5&amp;$C18,'BEBIDAS KPI'!$A:$N,D$7,0)</f>
        <v>823.50332262500001</v>
      </c>
      <c r="E18" s="87">
        <f>VLOOKUP($B$5&amp;$C18,'BEBIDAS KPI'!$A:$N,E$7,0)</f>
        <v>966.80231975000004</v>
      </c>
      <c r="F18" s="87">
        <f>VLOOKUP($B$5&amp;$C18,'BEBIDAS KPI'!$A:$N,F$7,0)</f>
        <v>865.73968624999998</v>
      </c>
      <c r="G18" s="87">
        <f>VLOOKUP($B$5&amp;$C18,'BEBIDAS KPI'!$A:$N,G$7,0)</f>
        <v>834.86236925000003</v>
      </c>
      <c r="I18" s="85">
        <f t="shared" si="1"/>
        <v>-3.5665821366866912</v>
      </c>
    </row>
    <row r="19" spans="1:9" ht="25.4" customHeight="1" x14ac:dyDescent="0.35">
      <c r="A19" s="52"/>
      <c r="B19" s="52"/>
      <c r="C19" s="59" t="s">
        <v>145</v>
      </c>
      <c r="D19" s="87">
        <f>VLOOKUP($B$5&amp;$C19,'BEBIDAS KPI'!$A:$N,D$7,0)</f>
        <v>243.39553799999999</v>
      </c>
      <c r="E19" s="87">
        <f>VLOOKUP($B$5&amp;$C19,'BEBIDAS KPI'!$A:$N,E$7,0)</f>
        <v>352.61120925</v>
      </c>
      <c r="F19" s="87">
        <f>VLOOKUP($B$5&amp;$C19,'BEBIDAS KPI'!$A:$N,F$7,0)</f>
        <v>342.08259074999995</v>
      </c>
      <c r="G19" s="87">
        <f>VLOOKUP($B$5&amp;$C19,'BEBIDAS KPI'!$A:$N,G$7,0)</f>
        <v>270.75477374999997</v>
      </c>
      <c r="I19" s="85">
        <f t="shared" si="1"/>
        <v>-20.851051450357971</v>
      </c>
    </row>
    <row r="20" spans="1:9" ht="25.4" customHeight="1" x14ac:dyDescent="0.35">
      <c r="A20" s="52"/>
      <c r="B20" s="52"/>
      <c r="C20" s="59" t="s">
        <v>146</v>
      </c>
      <c r="D20" s="87">
        <f>VLOOKUP($B$5&amp;$C20,'BEBIDAS KPI'!$A:$N,D$7,0)</f>
        <v>496.38079399999998</v>
      </c>
      <c r="E20" s="87">
        <f>VLOOKUP($B$5&amp;$C20,'BEBIDAS KPI'!$A:$N,E$7,0)</f>
        <v>498.379865</v>
      </c>
      <c r="F20" s="87">
        <f>VLOOKUP($B$5&amp;$C20,'BEBIDAS KPI'!$A:$N,F$7,0)</f>
        <v>485.61552899999998</v>
      </c>
      <c r="G20" s="87">
        <f>VLOOKUP($B$5&amp;$C20,'BEBIDAS KPI'!$A:$N,G$7,0)</f>
        <v>487.13728499999996</v>
      </c>
      <c r="I20" s="85">
        <f t="shared" si="1"/>
        <v>0.31336642037242957</v>
      </c>
    </row>
    <row r="21" spans="1:9" ht="25.4" customHeight="1" x14ac:dyDescent="0.35">
      <c r="A21" s="52"/>
      <c r="B21" s="52"/>
      <c r="C21" s="59" t="s">
        <v>147</v>
      </c>
      <c r="D21" s="87">
        <f>VLOOKUP($B$5&amp;$C21,'BEBIDAS KPI'!$A:$N,D$7,0)</f>
        <v>11.410094624999999</v>
      </c>
      <c r="E21" s="87">
        <f>VLOOKUP($B$5&amp;$C21,'BEBIDAS KPI'!$A:$N,E$7,0)</f>
        <v>24.243417000000001</v>
      </c>
      <c r="F21" s="87">
        <f>VLOOKUP($B$5&amp;$C21,'BEBIDAS KPI'!$A:$N,F$7,0)</f>
        <v>24.725630000000002</v>
      </c>
      <c r="G21" s="87">
        <f>VLOOKUP($B$5&amp;$C21,'BEBIDAS KPI'!$A:$N,G$7,0)</f>
        <v>23.228921</v>
      </c>
      <c r="I21" s="85">
        <f t="shared" si="1"/>
        <v>-6.0532694212442788</v>
      </c>
    </row>
    <row r="22" spans="1:9" ht="25.4" customHeight="1" x14ac:dyDescent="0.35">
      <c r="A22" s="52"/>
      <c r="B22" s="52"/>
      <c r="C22" s="59" t="s">
        <v>148</v>
      </c>
      <c r="D22" s="87">
        <f>VLOOKUP($B$5&amp;$C22,'BEBIDAS KPI'!$A:$N,D$7,0)</f>
        <v>72.316896</v>
      </c>
      <c r="E22" s="87">
        <f>VLOOKUP($B$5&amp;$C22,'BEBIDAS KPI'!$A:$N,E$7,0)</f>
        <v>91.567828500000005</v>
      </c>
      <c r="F22" s="87">
        <f>VLOOKUP($B$5&amp;$C22,'BEBIDAS KPI'!$A:$N,F$7,0)</f>
        <v>13.315936499999999</v>
      </c>
      <c r="G22" s="87">
        <f>VLOOKUP($B$5&amp;$C22,'BEBIDAS KPI'!$A:$N,G$7,0)</f>
        <v>53.741389499999997</v>
      </c>
      <c r="I22" s="85">
        <f>IFERROR(IF($A$5=2,(G22-F22),((G22/F22-1)*100)),"-")</f>
        <v>303.58700644149212</v>
      </c>
    </row>
  </sheetData>
  <sheetProtection sheet="1" objects="1" scenarios="1"/>
  <mergeCells count="2">
    <mergeCell ref="B6:C6"/>
    <mergeCell ref="D2:G2"/>
  </mergeCells>
  <conditionalFormatting sqref="I9:I22">
    <cfRule type="containsErrors" dxfId="3" priority="1">
      <formula>ISERROR(I9)</formula>
    </cfRule>
  </conditionalFormatting>
  <pageMargins left="0.25" right="0.25" top="0.75" bottom="0.75" header="0.3" footer="0.3"/>
  <pageSetup paperSize="9" scale="80" orientation="landscape" r:id="rId1"/>
  <ignoredErrors>
    <ignoredError sqref="B5 D8:G22 E7:G7 I8:I2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1745" r:id="rId4" name="Drop Down 1">
              <controlPr defaultSize="0" autoLine="0" autoPict="0">
                <anchor moveWithCells="1">
                  <from>
                    <xdr:col>1</xdr:col>
                    <xdr:colOff>69850</xdr:colOff>
                    <xdr:row>3</xdr:row>
                    <xdr:rowOff>127000</xdr:rowOff>
                  </from>
                  <to>
                    <xdr:col>3</xdr:col>
                    <xdr:colOff>101600</xdr:colOff>
                    <xdr:row>5</xdr:row>
                    <xdr:rowOff>114300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F17AB-0992-45E9-806D-86B2EA1969A2}">
  <sheetPr codeName="Hoja7">
    <tabColor theme="7"/>
  </sheetPr>
  <dimension ref="A1:K58"/>
  <sheetViews>
    <sheetView workbookViewId="0">
      <selection activeCell="K3" sqref="K3:K16"/>
    </sheetView>
  </sheetViews>
  <sheetFormatPr baseColWidth="10" defaultColWidth="11.453125" defaultRowHeight="14.5" x14ac:dyDescent="0.35"/>
  <cols>
    <col min="1" max="1" width="65.1796875" bestFit="1" customWidth="1"/>
    <col min="3" max="3" width="22.1796875" bestFit="1" customWidth="1"/>
    <col min="4" max="4" width="10.81640625" style="2"/>
  </cols>
  <sheetData>
    <row r="1" spans="1:11" x14ac:dyDescent="0.35">
      <c r="B1" t="s">
        <v>21</v>
      </c>
      <c r="C1" t="s">
        <v>22</v>
      </c>
      <c r="D1">
        <v>0</v>
      </c>
      <c r="E1">
        <v>0</v>
      </c>
      <c r="F1">
        <v>0</v>
      </c>
      <c r="G1">
        <v>0</v>
      </c>
      <c r="I1">
        <v>0</v>
      </c>
    </row>
    <row r="2" spans="1:11" x14ac:dyDescent="0.35">
      <c r="B2">
        <v>0</v>
      </c>
      <c r="C2">
        <v>0</v>
      </c>
      <c r="D2" t="s">
        <v>23</v>
      </c>
      <c r="E2" t="s">
        <v>24</v>
      </c>
      <c r="F2" t="s">
        <v>25</v>
      </c>
      <c r="G2" t="s">
        <v>26</v>
      </c>
      <c r="I2">
        <v>0</v>
      </c>
    </row>
    <row r="3" spans="1:11" x14ac:dyDescent="0.35">
      <c r="A3" t="str">
        <f>B3&amp;C3</f>
        <v>VOLUMEN (Miles kg ó litros)TOTAL BEBIDAS</v>
      </c>
      <c r="B3" t="s">
        <v>27</v>
      </c>
      <c r="C3" t="s">
        <v>135</v>
      </c>
      <c r="D3">
        <v>13535.288427020001</v>
      </c>
      <c r="E3">
        <v>13594.041135893</v>
      </c>
      <c r="F3">
        <v>12157.743588109999</v>
      </c>
      <c r="G3">
        <v>12623.083148287</v>
      </c>
      <c r="I3">
        <v>0</v>
      </c>
      <c r="K3" s="35"/>
    </row>
    <row r="4" spans="1:11" x14ac:dyDescent="0.35">
      <c r="A4" t="str">
        <f>B3&amp;C4</f>
        <v>VOLUMEN (Miles kg ó litros).Total Bebidas Frias</v>
      </c>
      <c r="B4">
        <v>0</v>
      </c>
      <c r="C4" t="s">
        <v>136</v>
      </c>
      <c r="D4">
        <v>12711.785104395</v>
      </c>
      <c r="E4">
        <v>12627.238816143001</v>
      </c>
      <c r="F4">
        <v>11292.00390186</v>
      </c>
      <c r="G4">
        <v>11788.220779037001</v>
      </c>
      <c r="I4">
        <v>0</v>
      </c>
      <c r="K4" s="35"/>
    </row>
    <row r="5" spans="1:11" x14ac:dyDescent="0.35">
      <c r="A5" t="str">
        <f>B3&amp;C5</f>
        <v>VOLUMEN (Miles kg ó litros)Total bebidas de vino</v>
      </c>
      <c r="B5">
        <v>0</v>
      </c>
      <c r="C5" t="s">
        <v>137</v>
      </c>
      <c r="D5">
        <v>1718.333267</v>
      </c>
      <c r="E5">
        <v>1732.4409979999998</v>
      </c>
      <c r="F5">
        <v>1229.2475655000001</v>
      </c>
      <c r="G5">
        <v>1207.3302927500001</v>
      </c>
      <c r="I5">
        <v>0</v>
      </c>
      <c r="K5" s="35"/>
    </row>
    <row r="6" spans="1:11" x14ac:dyDescent="0.35">
      <c r="A6" t="str">
        <f>B3&amp;C6</f>
        <v>VOLUMEN (Miles kg ó litros)Sidra</v>
      </c>
      <c r="B6">
        <v>0</v>
      </c>
      <c r="C6" t="s">
        <v>138</v>
      </c>
      <c r="D6">
        <v>44.942539949999997</v>
      </c>
      <c r="E6">
        <v>117.27375000000001</v>
      </c>
      <c r="F6">
        <v>90.079499999999996</v>
      </c>
      <c r="G6">
        <v>53.385787499999999</v>
      </c>
      <c r="I6">
        <v>0</v>
      </c>
      <c r="K6" s="35"/>
    </row>
    <row r="7" spans="1:11" x14ac:dyDescent="0.35">
      <c r="A7" t="str">
        <f>B3&amp;C7</f>
        <v>VOLUMEN (Miles kg ó litros)Cerveza</v>
      </c>
      <c r="B7">
        <v>0</v>
      </c>
      <c r="C7" t="s">
        <v>139</v>
      </c>
      <c r="D7">
        <v>2771.2535388299998</v>
      </c>
      <c r="E7">
        <v>2258.82458215</v>
      </c>
      <c r="F7">
        <v>1260.5232626</v>
      </c>
      <c r="G7">
        <v>1577.8447996700002</v>
      </c>
      <c r="I7">
        <v>0</v>
      </c>
      <c r="K7" s="35"/>
    </row>
    <row r="8" spans="1:11" x14ac:dyDescent="0.35">
      <c r="A8" t="str">
        <f>B3&amp;C8</f>
        <v>VOLUMEN (Miles kg ó litros)Espirituosas</v>
      </c>
      <c r="B8">
        <v>0</v>
      </c>
      <c r="C8" t="s">
        <v>140</v>
      </c>
      <c r="D8">
        <v>228.43585819999998</v>
      </c>
      <c r="E8">
        <v>254.90507239999999</v>
      </c>
      <c r="F8">
        <v>203.73256205000001</v>
      </c>
      <c r="G8">
        <v>213.96655575999998</v>
      </c>
      <c r="I8">
        <v>0</v>
      </c>
      <c r="K8" s="35"/>
    </row>
    <row r="9" spans="1:11" x14ac:dyDescent="0.35">
      <c r="A9" t="str">
        <f>B3&amp;C9</f>
        <v>VOLUMEN (Miles kg ó litros)T.Zumo+Horchata+Mosto</v>
      </c>
      <c r="B9">
        <v>0</v>
      </c>
      <c r="C9" t="s">
        <v>141</v>
      </c>
      <c r="D9">
        <v>521.56844839999997</v>
      </c>
      <c r="E9">
        <v>225.13346554999998</v>
      </c>
      <c r="F9">
        <v>216.00198330000001</v>
      </c>
      <c r="G9">
        <v>426.17404483000001</v>
      </c>
      <c r="I9">
        <v>0</v>
      </c>
      <c r="K9" s="35"/>
    </row>
    <row r="10" spans="1:11" x14ac:dyDescent="0.35">
      <c r="A10" t="str">
        <f>B3&amp;C10</f>
        <v>VOLUMEN (Miles kg ó litros)Agua Envasada</v>
      </c>
      <c r="B10">
        <v>0</v>
      </c>
      <c r="C10" t="s">
        <v>142</v>
      </c>
      <c r="D10">
        <v>5161.6428707999994</v>
      </c>
      <c r="E10">
        <v>5696.2395779999997</v>
      </c>
      <c r="F10">
        <v>5490.8962520000005</v>
      </c>
      <c r="G10">
        <v>6622.6704195000002</v>
      </c>
      <c r="I10">
        <v>0</v>
      </c>
      <c r="K10" s="35"/>
    </row>
    <row r="11" spans="1:11" x14ac:dyDescent="0.35">
      <c r="A11" t="str">
        <f>B3&amp;C11</f>
        <v>VOLUMEN (Miles kg ó litros)Bebidas Refrescantes</v>
      </c>
      <c r="B11">
        <v>0</v>
      </c>
      <c r="C11" t="s">
        <v>143</v>
      </c>
      <c r="D11">
        <v>2265.608581215</v>
      </c>
      <c r="E11">
        <v>2342.421370043</v>
      </c>
      <c r="F11">
        <v>2801.52277641</v>
      </c>
      <c r="G11">
        <v>1686.8488790269998</v>
      </c>
      <c r="I11">
        <v>0</v>
      </c>
      <c r="K11" s="35"/>
    </row>
    <row r="12" spans="1:11" x14ac:dyDescent="0.35">
      <c r="A12" t="str">
        <f>B3&amp;C12</f>
        <v>VOLUMEN (Miles kg ó litros).Total Bebidas Caliente</v>
      </c>
      <c r="B12">
        <v>0</v>
      </c>
      <c r="C12" t="s">
        <v>144</v>
      </c>
      <c r="D12">
        <v>823.50332262500001</v>
      </c>
      <c r="E12">
        <v>966.80231975000004</v>
      </c>
      <c r="F12">
        <v>865.73968624999998</v>
      </c>
      <c r="G12">
        <v>834.86236925000003</v>
      </c>
      <c r="I12">
        <v>0</v>
      </c>
      <c r="K12" s="35"/>
    </row>
    <row r="13" spans="1:11" x14ac:dyDescent="0.35">
      <c r="A13" t="str">
        <f>B3&amp;C13</f>
        <v>VOLUMEN (Miles kg ó litros)Cafe</v>
      </c>
      <c r="B13">
        <v>0</v>
      </c>
      <c r="C13" t="s">
        <v>145</v>
      </c>
      <c r="D13">
        <v>243.39553799999999</v>
      </c>
      <c r="E13">
        <v>352.61120925</v>
      </c>
      <c r="F13">
        <v>342.08259074999995</v>
      </c>
      <c r="G13">
        <v>270.75477374999997</v>
      </c>
      <c r="I13">
        <v>0</v>
      </c>
      <c r="K13" s="35"/>
    </row>
    <row r="14" spans="1:11" x14ac:dyDescent="0.35">
      <c r="A14" t="str">
        <f>B3&amp;C14</f>
        <v>VOLUMEN (Miles kg ó litros)Leche+bebidas vegetales</v>
      </c>
      <c r="B14">
        <v>0</v>
      </c>
      <c r="C14" t="s">
        <v>146</v>
      </c>
      <c r="D14">
        <v>496.38079399999998</v>
      </c>
      <c r="E14">
        <v>498.379865</v>
      </c>
      <c r="F14">
        <v>485.61552899999998</v>
      </c>
      <c r="G14">
        <v>487.13728499999996</v>
      </c>
      <c r="I14">
        <v>0</v>
      </c>
      <c r="K14" s="35"/>
    </row>
    <row r="15" spans="1:11" x14ac:dyDescent="0.35">
      <c r="A15" t="str">
        <f>B3&amp;C15</f>
        <v>VOLUMEN (Miles kg ó litros)Infusiones</v>
      </c>
      <c r="B15">
        <v>0</v>
      </c>
      <c r="C15" t="s">
        <v>147</v>
      </c>
      <c r="D15">
        <v>11.410094624999999</v>
      </c>
      <c r="E15">
        <v>24.243417000000001</v>
      </c>
      <c r="F15">
        <v>24.725630000000002</v>
      </c>
      <c r="G15">
        <v>23.228921</v>
      </c>
      <c r="I15">
        <v>0</v>
      </c>
      <c r="K15" s="35"/>
    </row>
    <row r="16" spans="1:11" x14ac:dyDescent="0.35">
      <c r="A16" t="str">
        <f>B3&amp;C16</f>
        <v>VOLUMEN (Miles kg ó litros)Resto Bebidas Caliente</v>
      </c>
      <c r="B16">
        <v>0</v>
      </c>
      <c r="C16" t="s">
        <v>148</v>
      </c>
      <c r="D16">
        <v>72.316896</v>
      </c>
      <c r="E16">
        <v>91.567828500000005</v>
      </c>
      <c r="F16">
        <v>13.315936499999999</v>
      </c>
      <c r="G16">
        <v>53.741389499999997</v>
      </c>
      <c r="I16">
        <v>0</v>
      </c>
      <c r="K16" s="35"/>
    </row>
    <row r="17" spans="1:9" x14ac:dyDescent="0.35">
      <c r="A17" t="str">
        <f>B17&amp;C17</f>
        <v>PENETRACION (%)TOTAL BEBIDAS</v>
      </c>
      <c r="B17" t="s">
        <v>28</v>
      </c>
      <c r="C17" t="s">
        <v>135</v>
      </c>
      <c r="D17">
        <v>24.330020000000001</v>
      </c>
      <c r="E17">
        <v>24.026879999999998</v>
      </c>
      <c r="F17">
        <v>24.274149999999999</v>
      </c>
      <c r="G17">
        <v>23.709949999999999</v>
      </c>
      <c r="I17">
        <v>0</v>
      </c>
    </row>
    <row r="18" spans="1:9" x14ac:dyDescent="0.35">
      <c r="A18" t="str">
        <f>B17&amp;C18</f>
        <v>PENETRACION (%).Total Bebidas Frias</v>
      </c>
      <c r="B18">
        <v>0</v>
      </c>
      <c r="C18" t="s">
        <v>136</v>
      </c>
      <c r="D18">
        <v>24.424199999999999</v>
      </c>
      <c r="E18">
        <v>24.315989999999999</v>
      </c>
      <c r="F18">
        <v>25.879729999999999</v>
      </c>
      <c r="G18">
        <v>23.74126</v>
      </c>
      <c r="I18">
        <v>0</v>
      </c>
    </row>
    <row r="19" spans="1:9" x14ac:dyDescent="0.35">
      <c r="A19" t="str">
        <f>B17&amp;C19</f>
        <v>PENETRACION (%)Total bebidas de vino</v>
      </c>
      <c r="B19">
        <v>0</v>
      </c>
      <c r="C19" t="s">
        <v>137</v>
      </c>
      <c r="D19">
        <v>5.8641540000000001</v>
      </c>
      <c r="E19">
        <v>5.2003560000000002</v>
      </c>
      <c r="F19">
        <v>4.7938859999999996</v>
      </c>
      <c r="G19">
        <v>4.8157860000000001</v>
      </c>
      <c r="I19">
        <v>0</v>
      </c>
    </row>
    <row r="20" spans="1:9" x14ac:dyDescent="0.35">
      <c r="A20" t="str">
        <f>B17&amp;C20</f>
        <v>PENETRACION (%)Sidra</v>
      </c>
      <c r="B20">
        <v>0</v>
      </c>
      <c r="C20" t="s">
        <v>138</v>
      </c>
      <c r="D20">
        <v>0.3765172</v>
      </c>
      <c r="E20">
        <v>0.29996489999999998</v>
      </c>
      <c r="F20">
        <v>0.26806950000000002</v>
      </c>
      <c r="G20">
        <v>0.1736338</v>
      </c>
      <c r="I20">
        <v>0</v>
      </c>
    </row>
    <row r="21" spans="1:9" x14ac:dyDescent="0.35">
      <c r="A21" t="str">
        <f>B17&amp;C21</f>
        <v>PENETRACION (%)Cerveza</v>
      </c>
      <c r="B21">
        <v>0</v>
      </c>
      <c r="C21" t="s">
        <v>139</v>
      </c>
      <c r="D21">
        <v>4.6339560000000004</v>
      </c>
      <c r="E21">
        <v>3.9915569999999998</v>
      </c>
      <c r="F21">
        <v>4.9630840000000003</v>
      </c>
      <c r="G21">
        <v>4.4795930000000004</v>
      </c>
      <c r="I21">
        <v>0</v>
      </c>
    </row>
    <row r="22" spans="1:9" x14ac:dyDescent="0.35">
      <c r="A22" t="str">
        <f>B17&amp;C22</f>
        <v>PENETRACION (%)Espirituosas</v>
      </c>
      <c r="B22">
        <v>0</v>
      </c>
      <c r="C22" t="s">
        <v>140</v>
      </c>
      <c r="D22">
        <v>1.9703390000000001</v>
      </c>
      <c r="E22">
        <v>1.732378</v>
      </c>
      <c r="F22">
        <v>1.5190509999999999</v>
      </c>
      <c r="G22">
        <v>1.466718</v>
      </c>
      <c r="I22">
        <v>0</v>
      </c>
    </row>
    <row r="23" spans="1:9" x14ac:dyDescent="0.35">
      <c r="A23" t="str">
        <f>B17&amp;C23</f>
        <v>PENETRACION (%)T.Zumo+Horchata+Mosto</v>
      </c>
      <c r="B23">
        <v>0</v>
      </c>
      <c r="C23" t="s">
        <v>141</v>
      </c>
      <c r="D23">
        <v>0.87575139999999996</v>
      </c>
      <c r="E23">
        <v>1.976901</v>
      </c>
      <c r="F23">
        <v>1.6527210000000001</v>
      </c>
      <c r="G23">
        <v>1.5364800000000001</v>
      </c>
      <c r="I23">
        <v>0</v>
      </c>
    </row>
    <row r="24" spans="1:9" x14ac:dyDescent="0.35">
      <c r="A24" t="str">
        <f>B17&amp;C24</f>
        <v>PENETRACION (%)Agua Envasada</v>
      </c>
      <c r="B24">
        <v>0</v>
      </c>
      <c r="C24" t="s">
        <v>142</v>
      </c>
      <c r="D24">
        <v>11.97247</v>
      </c>
      <c r="E24">
        <v>12.1943</v>
      </c>
      <c r="F24">
        <v>12.2323</v>
      </c>
      <c r="G24">
        <v>12.198309999999999</v>
      </c>
      <c r="I24">
        <v>0</v>
      </c>
    </row>
    <row r="25" spans="1:9" x14ac:dyDescent="0.35">
      <c r="A25" t="str">
        <f>B17&amp;C25</f>
        <v>PENETRACION (%)Bebidas Refrescantes</v>
      </c>
      <c r="B25">
        <v>0</v>
      </c>
      <c r="C25" t="s">
        <v>143</v>
      </c>
      <c r="D25">
        <v>8.992248</v>
      </c>
      <c r="E25">
        <v>9.0703759999999996</v>
      </c>
      <c r="F25">
        <v>9.2345089999999992</v>
      </c>
      <c r="G25">
        <v>8.333221</v>
      </c>
      <c r="I25">
        <v>0</v>
      </c>
    </row>
    <row r="26" spans="1:9" x14ac:dyDescent="0.35">
      <c r="A26" t="str">
        <f>B17&amp;C26</f>
        <v>PENETRACION (%).Total Bebidas Caliente</v>
      </c>
      <c r="B26">
        <v>0</v>
      </c>
      <c r="C26" t="s">
        <v>144</v>
      </c>
      <c r="D26">
        <v>3.1509200000000002</v>
      </c>
      <c r="E26">
        <v>3.426304</v>
      </c>
      <c r="F26">
        <v>3.2648419999999998</v>
      </c>
      <c r="G26">
        <v>3.5797300000000001</v>
      </c>
      <c r="I26">
        <v>0</v>
      </c>
    </row>
    <row r="27" spans="1:9" x14ac:dyDescent="0.35">
      <c r="A27" t="str">
        <f>B17&amp;C27</f>
        <v>PENETRACION (%)Cafe</v>
      </c>
      <c r="B27">
        <v>0</v>
      </c>
      <c r="C27" t="s">
        <v>145</v>
      </c>
      <c r="D27">
        <v>1.26491</v>
      </c>
      <c r="E27">
        <v>1.4346859999999999</v>
      </c>
      <c r="F27">
        <v>1.502094</v>
      </c>
      <c r="G27">
        <v>1.4131119999999999</v>
      </c>
      <c r="I27">
        <v>0</v>
      </c>
    </row>
    <row r="28" spans="1:9" x14ac:dyDescent="0.35">
      <c r="A28" t="str">
        <f>B17&amp;C28</f>
        <v>PENETRACION (%)Leche+bebidas vegetales</v>
      </c>
      <c r="B28">
        <v>0</v>
      </c>
      <c r="C28" t="s">
        <v>146</v>
      </c>
      <c r="D28">
        <v>1.911314</v>
      </c>
      <c r="E28">
        <v>2.0268869999999999</v>
      </c>
      <c r="F28">
        <v>1.913146</v>
      </c>
      <c r="G28">
        <v>1.9526509999999999</v>
      </c>
      <c r="I28">
        <v>0</v>
      </c>
    </row>
    <row r="29" spans="1:9" x14ac:dyDescent="0.35">
      <c r="A29" t="str">
        <f>B17&amp;C29</f>
        <v>PENETRACION (%)Infusiones</v>
      </c>
      <c r="B29">
        <v>0</v>
      </c>
      <c r="C29" t="s">
        <v>147</v>
      </c>
      <c r="D29">
        <v>0.26669490000000001</v>
      </c>
      <c r="E29">
        <v>0.4685762</v>
      </c>
      <c r="F29">
        <v>0.64621050000000002</v>
      </c>
      <c r="G29">
        <v>0.50193540000000003</v>
      </c>
      <c r="I29">
        <v>0</v>
      </c>
    </row>
    <row r="30" spans="1:9" x14ac:dyDescent="0.35">
      <c r="A30" t="str">
        <f>B17&amp;C30</f>
        <v>PENETRACION (%)Resto Bebidas Caliente</v>
      </c>
      <c r="B30">
        <v>0</v>
      </c>
      <c r="C30" t="s">
        <v>148</v>
      </c>
      <c r="D30">
        <v>0.96766560000000001</v>
      </c>
      <c r="E30">
        <v>0.70431860000000002</v>
      </c>
      <c r="F30">
        <v>0.39320699999999997</v>
      </c>
      <c r="G30">
        <v>1.0680499999999999</v>
      </c>
      <c r="I30">
        <v>0</v>
      </c>
    </row>
    <row r="31" spans="1:9" x14ac:dyDescent="0.35">
      <c r="A31" t="str">
        <f>B31&amp;C31</f>
        <v>FRECUENCIA DESPERDICIO (Actos)TOTAL BEBIDAS</v>
      </c>
      <c r="B31" t="s">
        <v>29</v>
      </c>
      <c r="C31" t="s">
        <v>135</v>
      </c>
      <c r="D31">
        <v>3.9326381448842298</v>
      </c>
      <c r="E31">
        <v>4.2075212135954958</v>
      </c>
      <c r="F31">
        <v>3.603791044388144</v>
      </c>
      <c r="G31">
        <v>3.7109077452246821</v>
      </c>
      <c r="I31">
        <v>0</v>
      </c>
    </row>
    <row r="32" spans="1:9" x14ac:dyDescent="0.35">
      <c r="A32" t="str">
        <f>B31&amp;C32</f>
        <v>FRECUENCIA DESPERDICIO (Actos).Total Bebidas Frias</v>
      </c>
      <c r="B32">
        <v>0</v>
      </c>
      <c r="C32" t="s">
        <v>136</v>
      </c>
      <c r="D32">
        <v>3.1117902537897333</v>
      </c>
      <c r="E32">
        <v>3.2788448304172433</v>
      </c>
      <c r="F32">
        <v>2.6080129466633695</v>
      </c>
      <c r="G32">
        <v>2.8716316560740549</v>
      </c>
      <c r="I32">
        <v>0</v>
      </c>
    </row>
    <row r="33" spans="1:9" x14ac:dyDescent="0.35">
      <c r="A33" t="str">
        <f>B31&amp;C33</f>
        <v>FRECUENCIA DESPERDICIO (Actos)Total bebidas de vino</v>
      </c>
      <c r="B33">
        <v>0</v>
      </c>
      <c r="C33" t="s">
        <v>137</v>
      </c>
      <c r="D33">
        <v>2.2758293161407348</v>
      </c>
      <c r="E33">
        <v>2.5285554120524307</v>
      </c>
      <c r="F33">
        <v>2.0316961410634287</v>
      </c>
      <c r="G33">
        <v>2.2248791137163173</v>
      </c>
      <c r="I33">
        <v>0</v>
      </c>
    </row>
    <row r="34" spans="1:9" x14ac:dyDescent="0.35">
      <c r="A34" t="str">
        <f>B31&amp;C34</f>
        <v>FRECUENCIA DESPERDICIO (Actos)Sidra</v>
      </c>
      <c r="B34">
        <v>0</v>
      </c>
      <c r="C34" t="s">
        <v>138</v>
      </c>
      <c r="D34">
        <v>0.97476527893997433</v>
      </c>
      <c r="E34">
        <v>2.3001735988703684</v>
      </c>
      <c r="F34">
        <v>2.7989928114555189</v>
      </c>
      <c r="G34">
        <v>3.8894021934675496</v>
      </c>
      <c r="I34">
        <v>0</v>
      </c>
    </row>
    <row r="35" spans="1:9" x14ac:dyDescent="0.35">
      <c r="A35" t="str">
        <f>B31&amp;C35</f>
        <v>FRECUENCIA DESPERDICIO (Actos)Cerveza</v>
      </c>
      <c r="B35">
        <v>0</v>
      </c>
      <c r="C35" t="s">
        <v>139</v>
      </c>
      <c r="D35">
        <v>3.2633670517977742</v>
      </c>
      <c r="E35">
        <v>2.9388165865198723</v>
      </c>
      <c r="F35">
        <v>1.5994735172239214</v>
      </c>
      <c r="G35">
        <v>1.8808733827367259</v>
      </c>
      <c r="I35">
        <v>0</v>
      </c>
    </row>
    <row r="36" spans="1:9" x14ac:dyDescent="0.35">
      <c r="A36" t="str">
        <f>B31&amp;C36</f>
        <v>FRECUENCIA DESPERDICIO (Actos)Espirituosas</v>
      </c>
      <c r="B36">
        <v>0</v>
      </c>
      <c r="C36" t="s">
        <v>140</v>
      </c>
      <c r="D36">
        <v>1.3666767693897466</v>
      </c>
      <c r="E36">
        <v>1.5745135909774144</v>
      </c>
      <c r="F36">
        <v>1.5511428740443596</v>
      </c>
      <c r="G36">
        <v>1.5116479962903997</v>
      </c>
      <c r="I36">
        <v>0</v>
      </c>
    </row>
    <row r="37" spans="1:9" x14ac:dyDescent="0.35">
      <c r="A37" t="str">
        <f>B31&amp;C37</f>
        <v>FRECUENCIA DESPERDICIO (Actos)T.Zumo+Horchata+Mosto</v>
      </c>
      <c r="B37">
        <v>0</v>
      </c>
      <c r="C37" t="s">
        <v>141</v>
      </c>
      <c r="D37">
        <v>4.3967573840442329</v>
      </c>
      <c r="E37">
        <v>1.0647787882875324</v>
      </c>
      <c r="F37">
        <v>1.0455970579046485</v>
      </c>
      <c r="G37">
        <v>1.6701774098959346</v>
      </c>
      <c r="I37">
        <v>0</v>
      </c>
    </row>
    <row r="38" spans="1:9" x14ac:dyDescent="0.35">
      <c r="A38" t="str">
        <f>B31&amp;C38</f>
        <v>FRECUENCIA DESPERDICIO (Actos)Agua Envasada</v>
      </c>
      <c r="B38">
        <v>0</v>
      </c>
      <c r="C38" t="s">
        <v>142</v>
      </c>
      <c r="D38">
        <v>2.229403642802287</v>
      </c>
      <c r="E38">
        <v>2.3583868217232316</v>
      </c>
      <c r="F38">
        <v>2.1496269143065847</v>
      </c>
      <c r="G38">
        <v>2.4435862695772728</v>
      </c>
      <c r="I38">
        <v>0</v>
      </c>
    </row>
    <row r="39" spans="1:9" x14ac:dyDescent="0.35">
      <c r="A39" t="str">
        <f>B31&amp;C39</f>
        <v>FRECUENCIA DESPERDICIO (Actos)Bebidas Refrescantes</v>
      </c>
      <c r="B39">
        <v>0</v>
      </c>
      <c r="C39" t="s">
        <v>143</v>
      </c>
      <c r="D39">
        <v>2.4587042367610259</v>
      </c>
      <c r="E39">
        <v>2.7592888900092323</v>
      </c>
      <c r="F39">
        <v>2.456720023793364</v>
      </c>
      <c r="G39">
        <v>2.3973883151413471</v>
      </c>
      <c r="I39">
        <v>0</v>
      </c>
    </row>
    <row r="40" spans="1:9" x14ac:dyDescent="0.35">
      <c r="A40" t="str">
        <f>B31&amp;C40</f>
        <v>FRECUENCIA DESPERDICIO (Actos).Total Bebidas Caliente</v>
      </c>
      <c r="B40">
        <v>0</v>
      </c>
      <c r="C40" t="s">
        <v>144</v>
      </c>
      <c r="D40">
        <v>6.8305745700861022</v>
      </c>
      <c r="E40">
        <v>6.551140780829277</v>
      </c>
      <c r="F40">
        <v>6.4679045047066026</v>
      </c>
      <c r="G40">
        <v>5.7665270496340106</v>
      </c>
      <c r="I40">
        <v>0</v>
      </c>
    </row>
    <row r="41" spans="1:9" x14ac:dyDescent="0.35">
      <c r="A41" t="str">
        <f>B31&amp;C41</f>
        <v>FRECUENCIA DESPERDICIO (Actos)Cafe</v>
      </c>
      <c r="B41">
        <v>0</v>
      </c>
      <c r="C41" t="s">
        <v>145</v>
      </c>
      <c r="D41">
        <v>8.3880835077648701</v>
      </c>
      <c r="E41">
        <v>8.9601150640013625</v>
      </c>
      <c r="F41">
        <v>9.0960771631337618</v>
      </c>
      <c r="G41">
        <v>7.868384030298448</v>
      </c>
      <c r="I41">
        <v>0</v>
      </c>
    </row>
    <row r="42" spans="1:9" x14ac:dyDescent="0.35">
      <c r="A42" t="str">
        <f>B31&amp;C42</f>
        <v>FRECUENCIA DESPERDICIO (Actos)Leche+bebidas vegetales</v>
      </c>
      <c r="B42">
        <v>0</v>
      </c>
      <c r="C42" t="s">
        <v>146</v>
      </c>
      <c r="D42">
        <v>4.7324822202518613</v>
      </c>
      <c r="E42">
        <v>3.8163510139644488</v>
      </c>
      <c r="F42">
        <v>3.3959119873290775</v>
      </c>
      <c r="G42">
        <v>4.2850365292222374</v>
      </c>
      <c r="I42">
        <v>0</v>
      </c>
    </row>
    <row r="43" spans="1:9" x14ac:dyDescent="0.35">
      <c r="A43" t="str">
        <f>B31&amp;C43</f>
        <v>FRECUENCIA DESPERDICIO (Actos)Infusiones</v>
      </c>
      <c r="B43">
        <v>0</v>
      </c>
      <c r="C43" t="s">
        <v>147</v>
      </c>
      <c r="D43">
        <v>1.7174024605883713</v>
      </c>
      <c r="E43">
        <v>1.4383406150293474</v>
      </c>
      <c r="F43">
        <v>1.1912900839527314</v>
      </c>
      <c r="G43">
        <v>1.156587222737212</v>
      </c>
      <c r="I43">
        <v>0</v>
      </c>
    </row>
    <row r="44" spans="1:9" x14ac:dyDescent="0.35">
      <c r="A44" t="str">
        <f>B31&amp;C44</f>
        <v>FRECUENCIA DESPERDICIO (Actos)Resto Bebidas Caliente</v>
      </c>
      <c r="B44">
        <v>0</v>
      </c>
      <c r="C44" t="s">
        <v>148</v>
      </c>
      <c r="D44">
        <v>1.7414690099215449</v>
      </c>
      <c r="E44">
        <v>2.3660895405133306</v>
      </c>
      <c r="F44">
        <v>1.5093647420899021</v>
      </c>
      <c r="G44">
        <v>0.99558159433626991</v>
      </c>
      <c r="I44">
        <v>0</v>
      </c>
    </row>
    <row r="45" spans="1:9" x14ac:dyDescent="0.35">
      <c r="A45" t="str">
        <f>B45&amp;C45</f>
        <v>DESPERDICIO PER CAPITA (kg ó litros por individuo)TOTAL BEBIDAS</v>
      </c>
      <c r="B45" t="s">
        <v>30</v>
      </c>
      <c r="C45" t="s">
        <v>135</v>
      </c>
      <c r="D45">
        <v>0.39123517738991548</v>
      </c>
      <c r="E45">
        <v>0.38852374678120716</v>
      </c>
      <c r="F45">
        <v>0.34247432305518172</v>
      </c>
      <c r="G45">
        <v>0.35127563276552048</v>
      </c>
      <c r="I45">
        <v>0</v>
      </c>
    </row>
    <row r="46" spans="1:9" x14ac:dyDescent="0.35">
      <c r="A46" t="str">
        <f>B45&amp;C46</f>
        <v>DESPERDICIO PER CAPITA (kg ó litros por individuo).Total Bebidas Frias</v>
      </c>
      <c r="B46">
        <v>0</v>
      </c>
      <c r="C46" t="s">
        <v>136</v>
      </c>
      <c r="D46">
        <v>0.36743194687014002</v>
      </c>
      <c r="E46">
        <v>0.3608921306075546</v>
      </c>
      <c r="F46">
        <v>0.31808711496464148</v>
      </c>
      <c r="G46">
        <v>0.32804302221801812</v>
      </c>
      <c r="I46">
        <v>0</v>
      </c>
    </row>
    <row r="47" spans="1:9" x14ac:dyDescent="0.35">
      <c r="A47" t="str">
        <f>B45&amp;C47</f>
        <v>DESPERDICIO PER CAPITA (kg ó litros por individuo)Total bebidas de vino</v>
      </c>
      <c r="B47">
        <v>0</v>
      </c>
      <c r="C47" t="s">
        <v>137</v>
      </c>
      <c r="D47">
        <v>4.9668130112733355E-2</v>
      </c>
      <c r="E47">
        <v>4.9513945418346771E-2</v>
      </c>
      <c r="F47">
        <v>3.4626967279568016E-2</v>
      </c>
      <c r="G47">
        <v>3.3597628509292717E-2</v>
      </c>
      <c r="I47">
        <v>0</v>
      </c>
    </row>
    <row r="48" spans="1:9" x14ac:dyDescent="0.35">
      <c r="A48" t="str">
        <f>B45&amp;C48</f>
        <v>DESPERDICIO PER CAPITA (kg ó litros por individuo)Sidra</v>
      </c>
      <c r="B48">
        <v>0</v>
      </c>
      <c r="C48" t="s">
        <v>138</v>
      </c>
      <c r="D48">
        <v>1.2990564561044472E-3</v>
      </c>
      <c r="E48">
        <v>3.351735768739531E-3</v>
      </c>
      <c r="F48">
        <v>2.5374710355270183E-3</v>
      </c>
      <c r="G48">
        <v>1.4856217706274051E-3</v>
      </c>
      <c r="I48">
        <v>0</v>
      </c>
    </row>
    <row r="49" spans="1:9" x14ac:dyDescent="0.35">
      <c r="A49" t="str">
        <f>B45&amp;C49</f>
        <v>DESPERDICIO PER CAPITA (kg ó litros por individuo)Cerveza</v>
      </c>
      <c r="B49">
        <v>0</v>
      </c>
      <c r="C49" t="s">
        <v>139</v>
      </c>
      <c r="D49">
        <v>8.0102614769189631E-2</v>
      </c>
      <c r="E49">
        <v>6.4558221748275871E-2</v>
      </c>
      <c r="F49">
        <v>3.5507976056486562E-2</v>
      </c>
      <c r="G49">
        <v>4.390832139883457E-2</v>
      </c>
      <c r="I49">
        <v>0</v>
      </c>
    </row>
    <row r="50" spans="1:9" x14ac:dyDescent="0.35">
      <c r="A50" t="str">
        <f>B45&amp;C50</f>
        <v>DESPERDICIO PER CAPITA (kg ó litros por individuo)Espirituosas</v>
      </c>
      <c r="B50">
        <v>0</v>
      </c>
      <c r="C50" t="s">
        <v>140</v>
      </c>
      <c r="D50">
        <v>6.6028984410793608E-3</v>
      </c>
      <c r="E50">
        <v>7.285299404943291E-3</v>
      </c>
      <c r="F50">
        <v>5.7389901606559402E-3</v>
      </c>
      <c r="G50">
        <v>5.9542686058433334E-3</v>
      </c>
      <c r="I50">
        <v>0</v>
      </c>
    </row>
    <row r="51" spans="1:9" x14ac:dyDescent="0.35">
      <c r="A51" t="str">
        <f>B45&amp;C51</f>
        <v>DESPERDICIO PER CAPITA (kg ó litros por individuo)T.Zumo+Horchata+Mosto</v>
      </c>
      <c r="B51">
        <v>0</v>
      </c>
      <c r="C51" t="s">
        <v>141</v>
      </c>
      <c r="D51">
        <v>1.5075843853873281E-2</v>
      </c>
      <c r="E51">
        <v>6.4344143293250831E-3</v>
      </c>
      <c r="F51">
        <v>6.0846132592609781E-3</v>
      </c>
      <c r="G51">
        <v>1.1859587230493738E-2</v>
      </c>
      <c r="I51">
        <v>0</v>
      </c>
    </row>
    <row r="52" spans="1:9" x14ac:dyDescent="0.35">
      <c r="A52" t="str">
        <f>B45&amp;C52</f>
        <v>DESPERDICIO PER CAPITA (kg ó litros por individuo)Agua Envasada</v>
      </c>
      <c r="B52">
        <v>0</v>
      </c>
      <c r="C52" t="s">
        <v>142</v>
      </c>
      <c r="D52">
        <v>0.14919640732135242</v>
      </c>
      <c r="E52">
        <v>0.16280108292252482</v>
      </c>
      <c r="F52">
        <v>0.15467429147648443</v>
      </c>
      <c r="G52">
        <v>0.18429581088032693</v>
      </c>
      <c r="I52">
        <v>0</v>
      </c>
    </row>
    <row r="53" spans="1:9" x14ac:dyDescent="0.35">
      <c r="A53" t="str">
        <f>B45&amp;C53</f>
        <v>DESPERDICIO PER CAPITA (kg ó litros por individuo)Bebidas Refrescantes</v>
      </c>
      <c r="B53">
        <v>0</v>
      </c>
      <c r="C53" t="s">
        <v>143</v>
      </c>
      <c r="D53">
        <v>6.5487021741388721E-2</v>
      </c>
      <c r="E53">
        <v>6.6947446856518072E-2</v>
      </c>
      <c r="F53">
        <v>7.8916753097981768E-2</v>
      </c>
      <c r="G53">
        <v>4.6941684245985708E-2</v>
      </c>
      <c r="I53">
        <v>0</v>
      </c>
    </row>
    <row r="54" spans="1:9" x14ac:dyDescent="0.35">
      <c r="A54" t="str">
        <f>B45&amp;C54</f>
        <v>DESPERDICIO PER CAPITA (kg ó litros por individuo).Total Bebidas Caliente</v>
      </c>
      <c r="B54">
        <v>0</v>
      </c>
      <c r="C54" t="s">
        <v>144</v>
      </c>
      <c r="D54">
        <v>2.3803213729775424E-2</v>
      </c>
      <c r="E54">
        <v>2.763164236544946E-2</v>
      </c>
      <c r="F54">
        <v>2.4387220893140032E-2</v>
      </c>
      <c r="G54">
        <v>2.3232568619713855E-2</v>
      </c>
      <c r="I54">
        <v>0</v>
      </c>
    </row>
    <row r="55" spans="1:9" x14ac:dyDescent="0.35">
      <c r="A55" t="str">
        <f>B45&amp;C55</f>
        <v>DESPERDICIO PER CAPITA (kg ó litros por individuo)Cafe</v>
      </c>
      <c r="B55">
        <v>0</v>
      </c>
      <c r="C55" t="s">
        <v>145</v>
      </c>
      <c r="D55">
        <v>7.0353063894861194E-3</v>
      </c>
      <c r="E55">
        <v>1.0077789029158355E-2</v>
      </c>
      <c r="F55">
        <v>9.6362064797954686E-3</v>
      </c>
      <c r="G55">
        <v>7.534572948242186E-3</v>
      </c>
      <c r="I55">
        <v>0</v>
      </c>
    </row>
    <row r="56" spans="1:9" x14ac:dyDescent="0.35">
      <c r="A56" t="str">
        <f>B45&amp;C56</f>
        <v>DESPERDICIO PER CAPITA (kg ó litros por individuo)Leche+bebidas vegetales</v>
      </c>
      <c r="B56">
        <v>0</v>
      </c>
      <c r="C56" t="s">
        <v>146</v>
      </c>
      <c r="D56">
        <v>1.4347800575601772E-2</v>
      </c>
      <c r="E56">
        <v>1.4243919293317935E-2</v>
      </c>
      <c r="F56">
        <v>1.3679422058415784E-2</v>
      </c>
      <c r="G56">
        <v>1.3556073990665538E-2</v>
      </c>
      <c r="I56">
        <v>0</v>
      </c>
    </row>
    <row r="57" spans="1:9" x14ac:dyDescent="0.35">
      <c r="A57" t="str">
        <f>B45&amp;C57</f>
        <v>DESPERDICIO PER CAPITA (kg ó litros por individuo)Infusiones</v>
      </c>
      <c r="B57">
        <v>0</v>
      </c>
      <c r="C57" t="s">
        <v>147</v>
      </c>
      <c r="D57">
        <v>3.2980685253809891E-4</v>
      </c>
      <c r="E57">
        <v>6.9288777930791052E-4</v>
      </c>
      <c r="F57">
        <v>6.9650216824264225E-4</v>
      </c>
      <c r="G57">
        <v>6.4641525182088642E-4</v>
      </c>
      <c r="I57">
        <v>0</v>
      </c>
    </row>
    <row r="58" spans="1:9" x14ac:dyDescent="0.35">
      <c r="A58" t="str">
        <f>B45&amp;C58</f>
        <v>DESPERDICIO PER CAPITA (kg ó litros por individuo)Resto Bebidas Caliente</v>
      </c>
      <c r="B58">
        <v>0</v>
      </c>
      <c r="C58" t="s">
        <v>148</v>
      </c>
      <c r="D58">
        <v>2.0903071917526351E-3</v>
      </c>
      <c r="E58">
        <v>2.6170497287570696E-3</v>
      </c>
      <c r="F58">
        <v>3.7509971840979194E-4</v>
      </c>
      <c r="G58">
        <v>1.4955172660046699E-3</v>
      </c>
      <c r="I58">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556CD-AE36-4C4D-9F83-F45E8E9254EB}">
  <sheetPr codeName="Hoja17">
    <pageSetUpPr fitToPage="1"/>
  </sheetPr>
  <dimension ref="A1:I36"/>
  <sheetViews>
    <sheetView showGridLines="0" showRowColHeaders="0" zoomScale="66" zoomScaleNormal="66" zoomScaleSheetLayoutView="90" workbookViewId="0">
      <selection activeCell="F21" sqref="F21"/>
    </sheetView>
  </sheetViews>
  <sheetFormatPr baseColWidth="10" defaultColWidth="12" defaultRowHeight="15.5" x14ac:dyDescent="0.35"/>
  <cols>
    <col min="1" max="1" width="2.1796875" style="47" customWidth="1"/>
    <col min="2" max="2" width="18.26953125" style="47" customWidth="1"/>
    <col min="3" max="3" width="29.81640625" style="47" bestFit="1" customWidth="1"/>
    <col min="4" max="7" width="16.1796875" style="47" customWidth="1"/>
    <col min="8" max="8" width="2" style="47" customWidth="1"/>
    <col min="9" max="9" width="18.453125" style="47" customWidth="1"/>
    <col min="10" max="16384" width="12" style="47"/>
  </cols>
  <sheetData>
    <row r="1" spans="1:9" ht="26.5" customHeight="1" x14ac:dyDescent="0.35">
      <c r="B1" s="48"/>
      <c r="D1" s="81"/>
      <c r="E1" s="81"/>
      <c r="F1" s="81"/>
      <c r="G1" s="81"/>
      <c r="H1" s="81"/>
      <c r="I1" s="81"/>
    </row>
    <row r="2" spans="1:9" ht="7.5" customHeight="1" x14ac:dyDescent="0.35">
      <c r="B2" s="49"/>
    </row>
    <row r="3" spans="1:9" ht="85.4" customHeight="1" x14ac:dyDescent="0.35">
      <c r="A3" s="52"/>
      <c r="B3" s="52"/>
      <c r="D3" s="99" t="s">
        <v>0</v>
      </c>
      <c r="E3" s="99"/>
      <c r="F3" s="99"/>
      <c r="G3" s="99"/>
    </row>
    <row r="4" spans="1:9" s="53" customFormat="1" ht="11.25" customHeight="1" x14ac:dyDescent="0.3">
      <c r="A4" s="7"/>
      <c r="B4" s="7"/>
      <c r="C4" s="8"/>
      <c r="D4" s="7">
        <v>96</v>
      </c>
      <c r="E4" s="8"/>
      <c r="F4" s="8"/>
      <c r="G4" s="8"/>
    </row>
    <row r="5" spans="1:9" s="53" customFormat="1" ht="15" customHeight="1" x14ac:dyDescent="0.3">
      <c r="A5" s="7">
        <v>2</v>
      </c>
      <c r="B5" s="7" t="str">
        <f>VLOOKUP(A5,desplegables!E2:F3,2,0)</f>
        <v>PENETRACION (%)</v>
      </c>
      <c r="C5" s="19"/>
      <c r="D5" s="54"/>
      <c r="E5" s="54"/>
      <c r="F5" s="54"/>
      <c r="G5" s="54"/>
    </row>
    <row r="6" spans="1:9" s="20" customFormat="1" ht="18" customHeight="1" x14ac:dyDescent="0.35">
      <c r="A6" s="60"/>
      <c r="B6" s="98"/>
      <c r="C6" s="98"/>
      <c r="D6" s="56">
        <v>32073135.108767997</v>
      </c>
      <c r="E6" s="56">
        <v>31796651.899999999</v>
      </c>
      <c r="F6" s="56">
        <v>28579560.528701</v>
      </c>
      <c r="G6" s="56"/>
    </row>
    <row r="7" spans="1:9" x14ac:dyDescent="0.35">
      <c r="A7" s="20">
        <v>5</v>
      </c>
      <c r="B7" s="20" t="str">
        <f>VLOOKUP(A7,desplegables!A17:B30,2,0)</f>
        <v>Cerveza</v>
      </c>
      <c r="C7" s="20"/>
      <c r="D7" s="51">
        <v>5</v>
      </c>
      <c r="E7" s="51">
        <f>D7+1</f>
        <v>6</v>
      </c>
      <c r="F7" s="51">
        <f t="shared" ref="F7:G7" si="0">E7+1</f>
        <v>7</v>
      </c>
      <c r="G7" s="51">
        <f t="shared" si="0"/>
        <v>8</v>
      </c>
      <c r="H7" s="52"/>
    </row>
    <row r="8" spans="1:9" ht="50.25" customHeight="1" x14ac:dyDescent="0.35">
      <c r="A8" s="20"/>
      <c r="B8" s="11"/>
      <c r="C8" s="6"/>
      <c r="D8" s="73" t="str">
        <f>'BEBIDAS PERFIL'!E1</f>
        <v>AÑO 2022</v>
      </c>
      <c r="E8" s="73" t="str">
        <f>'BEBIDAS PERFIL'!F1</f>
        <v>AÑO 2023</v>
      </c>
      <c r="F8" s="73" t="str">
        <f>'BEBIDAS PERFIL'!G1</f>
        <v>AÑO 2024</v>
      </c>
      <c r="G8" s="73" t="str">
        <f>'BEBIDAS PERFIL'!H1</f>
        <v>AÑO 2025</v>
      </c>
      <c r="I8" s="76" t="str">
        <f>"Dif. puntos "&amp;G8&amp;" vs "&amp;F8</f>
        <v>Dif. puntos AÑO 2025 vs AÑO 2024</v>
      </c>
    </row>
    <row r="9" spans="1:9" x14ac:dyDescent="0.35">
      <c r="A9" s="20" t="str">
        <f>'ALIMENTACION PERFIL'!D2</f>
        <v>T.ESPAÑA</v>
      </c>
      <c r="B9" s="100" t="s">
        <v>31</v>
      </c>
      <c r="C9" s="61" t="s">
        <v>32</v>
      </c>
      <c r="D9" s="14">
        <f>VLOOKUP($B$5&amp;$B$7&amp;$A9,'BEBIDAS PERFIL'!$A:$M,D$7,0)</f>
        <v>4.6339560000000004</v>
      </c>
      <c r="E9" s="14">
        <f>VLOOKUP($B$5&amp;$B$7&amp;$A9,'BEBIDAS PERFIL'!$A:$M,E$7,0)</f>
        <v>3.9915569999999998</v>
      </c>
      <c r="F9" s="14">
        <f>VLOOKUP($B$5&amp;$B$7&amp;$A9,'BEBIDAS PERFIL'!$A:$M,F$7,0)</f>
        <v>4.9630840000000003</v>
      </c>
      <c r="G9" s="14">
        <f>VLOOKUP($B$5&amp;$B$7&amp;$A9,'BEBIDAS PERFIL'!$A:$M,G$7,0)</f>
        <v>4.4795930000000004</v>
      </c>
      <c r="H9" s="3"/>
      <c r="I9" s="31">
        <f>IFERROR((G9-F9),"-")</f>
        <v>-0.48349099999999989</v>
      </c>
    </row>
    <row r="10" spans="1:9" x14ac:dyDescent="0.35">
      <c r="A10" s="20" t="str">
        <f>'ALIMENTACION PERFIL'!D3</f>
        <v>BCN AM</v>
      </c>
      <c r="B10" s="101"/>
      <c r="C10" s="62" t="s">
        <v>33</v>
      </c>
      <c r="D10" s="4">
        <f>VLOOKUP($B$5&amp;$B$7&amp;$A10,'BEBIDAS PERFIL'!$A:$M,D$7,0)</f>
        <v>8.9986820000000005</v>
      </c>
      <c r="E10" s="4">
        <f>VLOOKUP($B$5&amp;$B$7&amp;$A10,'BEBIDAS PERFIL'!$A:$M,E$7,0)</f>
        <v>2.889097</v>
      </c>
      <c r="F10" s="4">
        <f>VLOOKUP($B$5&amp;$B$7&amp;$A10,'BEBIDAS PERFIL'!$A:$M,F$7,0)</f>
        <v>8.5181690000000003</v>
      </c>
      <c r="G10" s="4">
        <f>VLOOKUP($B$5&amp;$B$7&amp;$A10,'BEBIDAS PERFIL'!$A:$M,G$7,0)</f>
        <v>6.0430460000000004</v>
      </c>
      <c r="H10" s="3"/>
      <c r="I10" s="32">
        <f>IFERROR((G10-F10),"-")</f>
        <v>-2.475123</v>
      </c>
    </row>
    <row r="11" spans="1:9" x14ac:dyDescent="0.35">
      <c r="A11" s="20" t="str">
        <f>'ALIMENTACION PERFIL'!D4</f>
        <v>REST.CAT ARAGON</v>
      </c>
      <c r="B11" s="101"/>
      <c r="C11" s="62" t="s">
        <v>34</v>
      </c>
      <c r="D11" s="4">
        <f>VLOOKUP($B$5&amp;$B$7&amp;$A11,'BEBIDAS PERFIL'!$A:$M,D$7,0)</f>
        <v>2.8900969999999999</v>
      </c>
      <c r="E11" s="4">
        <f>VLOOKUP($B$5&amp;$B$7&amp;$A11,'BEBIDAS PERFIL'!$A:$M,E$7,0)</f>
        <v>5.3657779999999997</v>
      </c>
      <c r="F11" s="4">
        <f>VLOOKUP($B$5&amp;$B$7&amp;$A11,'BEBIDAS PERFIL'!$A:$M,F$7,0)</f>
        <v>5.9848660000000002</v>
      </c>
      <c r="G11" s="4">
        <f>VLOOKUP($B$5&amp;$B$7&amp;$A11,'BEBIDAS PERFIL'!$A:$M,G$7,0)</f>
        <v>5.3020769999999997</v>
      </c>
      <c r="H11" s="3"/>
      <c r="I11" s="32">
        <f t="shared" ref="I11:I16" si="1">IFERROR((G11-F11),"-")</f>
        <v>-0.68278900000000053</v>
      </c>
    </row>
    <row r="12" spans="1:9" x14ac:dyDescent="0.35">
      <c r="A12" s="20" t="str">
        <f>'ALIMENTACION PERFIL'!D5</f>
        <v>LEVANTE</v>
      </c>
      <c r="B12" s="101"/>
      <c r="C12" s="62" t="s">
        <v>35</v>
      </c>
      <c r="D12" s="4">
        <f>VLOOKUP($B$5&amp;$B$7&amp;$A12,'BEBIDAS PERFIL'!$A:$M,D$7,0)</f>
        <v>5.702534</v>
      </c>
      <c r="E12" s="4">
        <f>VLOOKUP($B$5&amp;$B$7&amp;$A12,'BEBIDAS PERFIL'!$A:$M,E$7,0)</f>
        <v>3.5072580000000002</v>
      </c>
      <c r="F12" s="4">
        <f>VLOOKUP($B$5&amp;$B$7&amp;$A12,'BEBIDAS PERFIL'!$A:$M,F$7,0)</f>
        <v>5.0036620000000003</v>
      </c>
      <c r="G12" s="4">
        <f>VLOOKUP($B$5&amp;$B$7&amp;$A12,'BEBIDAS PERFIL'!$A:$M,G$7,0)</f>
        <v>4.231382</v>
      </c>
      <c r="H12" s="3"/>
      <c r="I12" s="32">
        <f t="shared" si="1"/>
        <v>-0.7722800000000003</v>
      </c>
    </row>
    <row r="13" spans="1:9" x14ac:dyDescent="0.35">
      <c r="A13" s="20" t="str">
        <f>'ALIMENTACION PERFIL'!D6</f>
        <v>ANDALUCIA</v>
      </c>
      <c r="B13" s="101"/>
      <c r="C13" s="62" t="s">
        <v>36</v>
      </c>
      <c r="D13" s="4">
        <f>VLOOKUP($B$5&amp;$B$7&amp;$A13,'BEBIDAS PERFIL'!$A:$M,D$7,0)</f>
        <v>4.3834650000000002</v>
      </c>
      <c r="E13" s="4">
        <f>VLOOKUP($B$5&amp;$B$7&amp;$A13,'BEBIDAS PERFIL'!$A:$M,E$7,0)</f>
        <v>3.7818149999999999</v>
      </c>
      <c r="F13" s="4">
        <f>VLOOKUP($B$5&amp;$B$7&amp;$A13,'BEBIDAS PERFIL'!$A:$M,F$7,0)</f>
        <v>4.5186570000000001</v>
      </c>
      <c r="G13" s="4">
        <f>VLOOKUP($B$5&amp;$B$7&amp;$A13,'BEBIDAS PERFIL'!$A:$M,G$7,0)</f>
        <v>5.4341720000000002</v>
      </c>
      <c r="H13" s="3"/>
      <c r="I13" s="32">
        <f t="shared" si="1"/>
        <v>0.91551500000000008</v>
      </c>
    </row>
    <row r="14" spans="1:9" x14ac:dyDescent="0.35">
      <c r="A14" s="20" t="str">
        <f>'ALIMENTACION PERFIL'!D7</f>
        <v>MDD AM</v>
      </c>
      <c r="B14" s="101"/>
      <c r="C14" s="62" t="s">
        <v>37</v>
      </c>
      <c r="D14" s="4">
        <f>VLOOKUP($B$5&amp;$B$7&amp;$A14,'BEBIDAS PERFIL'!$A:$M,D$7,0)</f>
        <v>4.3670640000000001</v>
      </c>
      <c r="E14" s="4">
        <f>VLOOKUP($B$5&amp;$B$7&amp;$A14,'BEBIDAS PERFIL'!$A:$M,E$7,0)</f>
        <v>3.4570799999999999</v>
      </c>
      <c r="F14" s="4">
        <f>VLOOKUP($B$5&amp;$B$7&amp;$A14,'BEBIDAS PERFIL'!$A:$M,F$7,0)</f>
        <v>5.1174020000000002</v>
      </c>
      <c r="G14" s="4">
        <f>VLOOKUP($B$5&amp;$B$7&amp;$A14,'BEBIDAS PERFIL'!$A:$M,G$7,0)</f>
        <v>1.4708600000000001</v>
      </c>
      <c r="H14" s="3"/>
      <c r="I14" s="32">
        <f t="shared" si="1"/>
        <v>-3.6465420000000002</v>
      </c>
    </row>
    <row r="15" spans="1:9" x14ac:dyDescent="0.35">
      <c r="A15" s="20" t="str">
        <f>'ALIMENTACION PERFIL'!D8</f>
        <v>RTO CENTRO</v>
      </c>
      <c r="B15" s="101"/>
      <c r="C15" s="62" t="s">
        <v>38</v>
      </c>
      <c r="D15" s="4">
        <f>VLOOKUP($B$5&amp;$B$7&amp;$A15,'BEBIDAS PERFIL'!$A:$M,D$7,0)</f>
        <v>3.731452</v>
      </c>
      <c r="E15" s="4">
        <f>VLOOKUP($B$5&amp;$B$7&amp;$A15,'BEBIDAS PERFIL'!$A:$M,E$7,0)</f>
        <v>4.9388759999999996</v>
      </c>
      <c r="F15" s="4">
        <f>VLOOKUP($B$5&amp;$B$7&amp;$A15,'BEBIDAS PERFIL'!$A:$M,F$7,0)</f>
        <v>4.3275769999999998</v>
      </c>
      <c r="G15" s="4">
        <f>VLOOKUP($B$5&amp;$B$7&amp;$A15,'BEBIDAS PERFIL'!$A:$M,G$7,0)</f>
        <v>3.201641</v>
      </c>
      <c r="H15" s="3"/>
      <c r="I15" s="32">
        <f t="shared" si="1"/>
        <v>-1.1259359999999998</v>
      </c>
    </row>
    <row r="16" spans="1:9" x14ac:dyDescent="0.35">
      <c r="A16" s="20" t="str">
        <f>'ALIMENTACION PERFIL'!D9</f>
        <v>NORTE-CENTRO</v>
      </c>
      <c r="B16" s="101"/>
      <c r="C16" s="62" t="s">
        <v>39</v>
      </c>
      <c r="D16" s="4">
        <f>VLOOKUP($B$5&amp;$B$7&amp;$A16,'BEBIDAS PERFIL'!$A:$M,D$7,0)</f>
        <v>4.7014250000000004</v>
      </c>
      <c r="E16" s="4">
        <f>VLOOKUP($B$5&amp;$B$7&amp;$A16,'BEBIDAS PERFIL'!$A:$M,E$7,0)</f>
        <v>5.6061030000000001</v>
      </c>
      <c r="F16" s="4">
        <f>VLOOKUP($B$5&amp;$B$7&amp;$A16,'BEBIDAS PERFIL'!$A:$M,F$7,0)</f>
        <v>3.0502530000000001</v>
      </c>
      <c r="G16" s="4">
        <f>VLOOKUP($B$5&amp;$B$7&amp;$A16,'BEBIDAS PERFIL'!$A:$M,G$7,0)</f>
        <v>6.17103</v>
      </c>
      <c r="H16" s="3"/>
      <c r="I16" s="32">
        <f t="shared" si="1"/>
        <v>3.1207769999999999</v>
      </c>
    </row>
    <row r="17" spans="1:9" x14ac:dyDescent="0.35">
      <c r="A17" s="20" t="str">
        <f>'ALIMENTACION PERFIL'!D10</f>
        <v>NOROESTE</v>
      </c>
      <c r="B17" s="102"/>
      <c r="C17" s="63" t="s">
        <v>40</v>
      </c>
      <c r="D17" s="15">
        <f>VLOOKUP($B$5&amp;$B$7&amp;$A17,'BEBIDAS PERFIL'!$A:$M,D$7,0)</f>
        <v>7.3433799999999998</v>
      </c>
      <c r="E17" s="15">
        <f>VLOOKUP($B$5&amp;$B$7&amp;$A17,'BEBIDAS PERFIL'!$A:$M,E$7,0)</f>
        <v>6.1807150000000002</v>
      </c>
      <c r="F17" s="15">
        <f>VLOOKUP($B$5&amp;$B$7&amp;$A17,'BEBIDAS PERFIL'!$A:$M,F$7,0)</f>
        <v>3.651643</v>
      </c>
      <c r="G17" s="15">
        <f>VLOOKUP($B$5&amp;$B$7&amp;$A17,'BEBIDAS PERFIL'!$A:$M,G$7,0)</f>
        <v>4.3332220000000001</v>
      </c>
      <c r="H17" s="3"/>
      <c r="I17" s="79">
        <f>IFERROR((G17-F17),"-")</f>
        <v>0.68157900000000016</v>
      </c>
    </row>
    <row r="18" spans="1:9" x14ac:dyDescent="0.35">
      <c r="A18" s="20" t="s">
        <v>41</v>
      </c>
      <c r="B18" s="100" t="s">
        <v>42</v>
      </c>
      <c r="C18" s="64" t="s">
        <v>43</v>
      </c>
      <c r="D18" s="14">
        <f>VLOOKUP($B$5&amp;$B$7&amp;$A18,'BEBIDAS PERFIL'!$A:$M,D$7,0)</f>
        <v>3.1696240000000002</v>
      </c>
      <c r="E18" s="14">
        <f>VLOOKUP($B$5&amp;$B$7&amp;$A18,'BEBIDAS PERFIL'!$A:$M,E$7,0)</f>
        <v>2.5732520000000001</v>
      </c>
      <c r="F18" s="14">
        <f>VLOOKUP($B$5&amp;$B$7&amp;$A18,'BEBIDAS PERFIL'!$A:$M,F$7,0)</f>
        <v>1.5274190000000001</v>
      </c>
      <c r="G18" s="14">
        <f>VLOOKUP($B$5&amp;$B$7&amp;$A18,'BEBIDAS PERFIL'!$A:$M,G$7,0)</f>
        <v>7.0267359999999996</v>
      </c>
      <c r="H18" s="3"/>
      <c r="I18" s="33">
        <f>IFERROR((G18-F18),"-")</f>
        <v>5.4993169999999996</v>
      </c>
    </row>
    <row r="19" spans="1:9" x14ac:dyDescent="0.35">
      <c r="A19" s="20" t="s">
        <v>44</v>
      </c>
      <c r="B19" s="101"/>
      <c r="C19" s="62" t="s">
        <v>45</v>
      </c>
      <c r="D19" s="4">
        <f>VLOOKUP($B$5&amp;$B$7&amp;$A19,'BEBIDAS PERFIL'!$A:$M,D$7,0)</f>
        <v>3.0224540000000002</v>
      </c>
      <c r="E19" s="4">
        <f>VLOOKUP($B$5&amp;$B$7&amp;$A19,'BEBIDAS PERFIL'!$A:$M,E$7,0)</f>
        <v>5.9526779999999997</v>
      </c>
      <c r="F19" s="4">
        <f>VLOOKUP($B$5&amp;$B$7&amp;$A19,'BEBIDAS PERFIL'!$A:$M,F$7,0)</f>
        <v>2.4649529999999999</v>
      </c>
      <c r="G19" s="4">
        <f>VLOOKUP($B$5&amp;$B$7&amp;$A19,'BEBIDAS PERFIL'!$A:$M,G$7,0)</f>
        <v>6.3609499999999999</v>
      </c>
      <c r="H19" s="3"/>
      <c r="I19" s="32">
        <f>IFERROR((G19-F19),"-")</f>
        <v>3.8959969999999999</v>
      </c>
    </row>
    <row r="20" spans="1:9" x14ac:dyDescent="0.35">
      <c r="A20" s="20" t="s">
        <v>46</v>
      </c>
      <c r="B20" s="101"/>
      <c r="C20" s="62" t="s">
        <v>47</v>
      </c>
      <c r="D20" s="4">
        <f>VLOOKUP($B$5&amp;$B$7&amp;$A20,'BEBIDAS PERFIL'!$A:$M,D$7,0)</f>
        <v>2.4943019999999998</v>
      </c>
      <c r="E20" s="4">
        <f>VLOOKUP($B$5&amp;$B$7&amp;$A20,'BEBIDAS PERFIL'!$A:$M,E$7,0)</f>
        <v>4.2041490000000001</v>
      </c>
      <c r="F20" s="4">
        <f>VLOOKUP($B$5&amp;$B$7&amp;$A20,'BEBIDAS PERFIL'!$A:$M,F$7,0)</f>
        <v>2.1715949999999999</v>
      </c>
      <c r="G20" s="4">
        <f>VLOOKUP($B$5&amp;$B$7&amp;$A20,'BEBIDAS PERFIL'!$A:$M,G$7,0)</f>
        <v>1.7919940000000001</v>
      </c>
      <c r="H20" s="3"/>
      <c r="I20" s="32">
        <f t="shared" ref="I20:I24" si="2">IFERROR((G20-F20),"-")</f>
        <v>-0.37960099999999986</v>
      </c>
    </row>
    <row r="21" spans="1:9" x14ac:dyDescent="0.35">
      <c r="A21" s="20" t="s">
        <v>48</v>
      </c>
      <c r="B21" s="101"/>
      <c r="C21" s="62" t="s">
        <v>49</v>
      </c>
      <c r="D21" s="4">
        <f>VLOOKUP($B$5&amp;$B$7&amp;$A21,'BEBIDAS PERFIL'!$A:$M,D$7,0)</f>
        <v>5.3924409999999998</v>
      </c>
      <c r="E21" s="4">
        <f>VLOOKUP($B$5&amp;$B$7&amp;$A21,'BEBIDAS PERFIL'!$A:$M,E$7,0)</f>
        <v>4.7921420000000001</v>
      </c>
      <c r="F21" s="4">
        <f>VLOOKUP($B$5&amp;$B$7&amp;$A21,'BEBIDAS PERFIL'!$A:$M,F$7,0)</f>
        <v>7.2124069999999998</v>
      </c>
      <c r="G21" s="4">
        <f>VLOOKUP($B$5&amp;$B$7&amp;$A21,'BEBIDAS PERFIL'!$A:$M,G$7,0)</f>
        <v>6.90069</v>
      </c>
      <c r="H21" s="3"/>
      <c r="I21" s="32">
        <f t="shared" si="2"/>
        <v>-0.3117169999999998</v>
      </c>
    </row>
    <row r="22" spans="1:9" ht="18.649999999999999" customHeight="1" x14ac:dyDescent="0.35">
      <c r="A22" s="20" t="s">
        <v>50</v>
      </c>
      <c r="B22" s="101"/>
      <c r="C22" s="62" t="s">
        <v>51</v>
      </c>
      <c r="D22" s="4">
        <f>VLOOKUP($B$5&amp;$B$7&amp;$A22,'BEBIDAS PERFIL'!$A:$M,D$7,0)</f>
        <v>5.7563620000000002</v>
      </c>
      <c r="E22" s="4">
        <f>VLOOKUP($B$5&amp;$B$7&amp;$A22,'BEBIDAS PERFIL'!$A:$M,E$7,0)</f>
        <v>3.3160820000000002</v>
      </c>
      <c r="F22" s="4">
        <f>VLOOKUP($B$5&amp;$B$7&amp;$A22,'BEBIDAS PERFIL'!$A:$M,F$7,0)</f>
        <v>5.2959230000000002</v>
      </c>
      <c r="G22" s="4">
        <f>VLOOKUP($B$5&amp;$B$7&amp;$A22,'BEBIDAS PERFIL'!$A:$M,G$7,0)</f>
        <v>3.397872</v>
      </c>
      <c r="H22" s="3"/>
      <c r="I22" s="32">
        <f t="shared" si="2"/>
        <v>-1.8980510000000002</v>
      </c>
    </row>
    <row r="23" spans="1:9" x14ac:dyDescent="0.35">
      <c r="A23" s="20" t="s">
        <v>52</v>
      </c>
      <c r="B23" s="101"/>
      <c r="C23" s="62" t="s">
        <v>53</v>
      </c>
      <c r="D23" s="4">
        <f>VLOOKUP($B$5&amp;$B$7&amp;$A23,'BEBIDAS PERFIL'!$A:$M,D$7,0)</f>
        <v>3.5462950000000002</v>
      </c>
      <c r="E23" s="4">
        <f>VLOOKUP($B$5&amp;$B$7&amp;$A23,'BEBIDAS PERFIL'!$A:$M,E$7,0)</f>
        <v>5.6317680000000001</v>
      </c>
      <c r="F23" s="4">
        <f>VLOOKUP($B$5&amp;$B$7&amp;$A23,'BEBIDAS PERFIL'!$A:$M,F$7,0)</f>
        <v>2.817345</v>
      </c>
      <c r="G23" s="4">
        <f>VLOOKUP($B$5&amp;$B$7&amp;$A23,'BEBIDAS PERFIL'!$A:$M,G$7,0)</f>
        <v>4.5532360000000001</v>
      </c>
      <c r="H23" s="3"/>
      <c r="I23" s="32">
        <f t="shared" si="2"/>
        <v>1.7358910000000001</v>
      </c>
    </row>
    <row r="24" spans="1:9" ht="18.649999999999999" customHeight="1" x14ac:dyDescent="0.35">
      <c r="A24" s="20" t="s">
        <v>54</v>
      </c>
      <c r="B24" s="101"/>
      <c r="C24" s="62" t="s">
        <v>55</v>
      </c>
      <c r="D24" s="4">
        <f>VLOOKUP($B$5&amp;$B$7&amp;$A24,'BEBIDAS PERFIL'!$A:$M,D$7,0)</f>
        <v>8.3462139999999998</v>
      </c>
      <c r="E24" s="4">
        <f>VLOOKUP($B$5&amp;$B$7&amp;$A24,'BEBIDAS PERFIL'!$A:$M,E$7,0)</f>
        <v>5.4367970000000003</v>
      </c>
      <c r="F24" s="4">
        <f>VLOOKUP($B$5&amp;$B$7&amp;$A24,'BEBIDAS PERFIL'!$A:$M,F$7,0)</f>
        <v>7.2105129999999997</v>
      </c>
      <c r="G24" s="4">
        <f>VLOOKUP($B$5&amp;$B$7&amp;$A24,'BEBIDAS PERFIL'!$A:$M,G$7,0)</f>
        <v>3.835156</v>
      </c>
      <c r="H24" s="3"/>
      <c r="I24" s="32">
        <f t="shared" si="2"/>
        <v>-3.3753569999999997</v>
      </c>
    </row>
    <row r="25" spans="1:9" ht="18.649999999999999" customHeight="1" x14ac:dyDescent="0.35">
      <c r="A25" s="20" t="s">
        <v>56</v>
      </c>
      <c r="B25" s="102"/>
      <c r="C25" s="63" t="s">
        <v>57</v>
      </c>
      <c r="D25" s="15">
        <f>VLOOKUP($B$5&amp;$B$7&amp;$A25,'BEBIDAS PERFIL'!$A:$M,D$7,0)</f>
        <v>4.5346330000000004</v>
      </c>
      <c r="E25" s="15">
        <f>VLOOKUP($B$5&amp;$B$7&amp;$A25,'BEBIDAS PERFIL'!$A:$M,E$7,0)</f>
        <v>3.195951</v>
      </c>
      <c r="F25" s="15">
        <f>VLOOKUP($B$5&amp;$B$7&amp;$A25,'BEBIDAS PERFIL'!$A:$M,F$7,0)</f>
        <v>5.3585370000000001</v>
      </c>
      <c r="G25" s="15">
        <f>VLOOKUP($B$5&amp;$B$7&amp;$A25,'BEBIDAS PERFIL'!$A:$M,G$7,0)</f>
        <v>4.8507949999999997</v>
      </c>
      <c r="H25" s="3"/>
      <c r="I25" s="79">
        <f>IFERROR((G25-F25),"-")</f>
        <v>-0.50774200000000036</v>
      </c>
    </row>
    <row r="26" spans="1:9" ht="18.649999999999999" customHeight="1" x14ac:dyDescent="0.35">
      <c r="A26" s="20" t="str">
        <f>'ALIMENTACION PERFIL'!D19</f>
        <v>DE 15 A 19 AÑOS</v>
      </c>
      <c r="B26" s="100" t="s">
        <v>58</v>
      </c>
      <c r="C26" s="64" t="s">
        <v>59</v>
      </c>
      <c r="D26" s="14">
        <f>VLOOKUP($B$5&amp;$B$7&amp;$A26,'BEBIDAS PERFIL'!$A:$M,D$7,0)</f>
        <v>0</v>
      </c>
      <c r="E26" s="14">
        <f>VLOOKUP($B$5&amp;$B$7&amp;$A26,'BEBIDAS PERFIL'!$A:$M,E$7,0)</f>
        <v>0</v>
      </c>
      <c r="F26" s="14">
        <f>VLOOKUP($B$5&amp;$B$7&amp;$A26,'BEBIDAS PERFIL'!$A:$M,F$7,0)</f>
        <v>0</v>
      </c>
      <c r="G26" s="14">
        <f>VLOOKUP($B$5&amp;$B$7&amp;$A26,'BEBIDAS PERFIL'!$A:$M,G$7,0)</f>
        <v>2.6509179999999999</v>
      </c>
      <c r="H26" s="3"/>
      <c r="I26" s="33">
        <f>IFERROR((G26-F26),"-")</f>
        <v>2.6509179999999999</v>
      </c>
    </row>
    <row r="27" spans="1:9" ht="18.649999999999999" customHeight="1" x14ac:dyDescent="0.35">
      <c r="A27" s="20" t="str">
        <f>'ALIMENTACION PERFIL'!D20</f>
        <v>DE 20 A 24 AÑOS</v>
      </c>
      <c r="B27" s="101"/>
      <c r="C27" s="62" t="s">
        <v>60</v>
      </c>
      <c r="D27" s="4">
        <f>VLOOKUP($B$5&amp;$B$7&amp;$A27,'BEBIDAS PERFIL'!$A:$M,D$7,0)</f>
        <v>2.7884720000000001</v>
      </c>
      <c r="E27" s="4">
        <f>VLOOKUP($B$5&amp;$B$7&amp;$A27,'BEBIDAS PERFIL'!$A:$M,E$7,0)</f>
        <v>3.8491529999999998</v>
      </c>
      <c r="F27" s="4">
        <f>VLOOKUP($B$5&amp;$B$7&amp;$A27,'BEBIDAS PERFIL'!$A:$M,F$7,0)</f>
        <v>2.9193690000000001</v>
      </c>
      <c r="G27" s="4">
        <f>VLOOKUP($B$5&amp;$B$7&amp;$A27,'BEBIDAS PERFIL'!$A:$M,G$7,0)</f>
        <v>3.8017720000000002</v>
      </c>
      <c r="H27" s="3"/>
      <c r="I27" s="32">
        <f>IFERROR((G27-F27),"-")</f>
        <v>0.88240300000000005</v>
      </c>
    </row>
    <row r="28" spans="1:9" ht="18.649999999999999" customHeight="1" x14ac:dyDescent="0.35">
      <c r="A28" s="20" t="str">
        <f>'ALIMENTACION PERFIL'!D21</f>
        <v>DE 25 A 34 AÑOS</v>
      </c>
      <c r="B28" s="101"/>
      <c r="C28" s="62" t="s">
        <v>61</v>
      </c>
      <c r="D28" s="4">
        <f>VLOOKUP($B$5&amp;$B$7&amp;$A28,'BEBIDAS PERFIL'!$A:$M,D$7,0)</f>
        <v>5.7210039999999998</v>
      </c>
      <c r="E28" s="4">
        <f>VLOOKUP($B$5&amp;$B$7&amp;$A28,'BEBIDAS PERFIL'!$A:$M,E$7,0)</f>
        <v>4.7504730000000004</v>
      </c>
      <c r="F28" s="4">
        <f>VLOOKUP($B$5&amp;$B$7&amp;$A28,'BEBIDAS PERFIL'!$A:$M,F$7,0)</f>
        <v>2.9003990000000002</v>
      </c>
      <c r="G28" s="4">
        <f>VLOOKUP($B$5&amp;$B$7&amp;$A28,'BEBIDAS PERFIL'!$A:$M,G$7,0)</f>
        <v>3.8679960000000002</v>
      </c>
      <c r="H28" s="3"/>
      <c r="I28" s="32">
        <f t="shared" ref="I28:I30" si="3">IFERROR((G28-F28),"-")</f>
        <v>0.96759700000000004</v>
      </c>
    </row>
    <row r="29" spans="1:9" ht="18.649999999999999" customHeight="1" x14ac:dyDescent="0.35">
      <c r="A29" s="20" t="str">
        <f>'ALIMENTACION PERFIL'!D22</f>
        <v>DE 35 A 49 AÑOS</v>
      </c>
      <c r="B29" s="101"/>
      <c r="C29" s="62" t="s">
        <v>62</v>
      </c>
      <c r="D29" s="4">
        <f>VLOOKUP($B$5&amp;$B$7&amp;$A29,'BEBIDAS PERFIL'!$A:$M,D$7,0)</f>
        <v>4.457738</v>
      </c>
      <c r="E29" s="4">
        <f>VLOOKUP($B$5&amp;$B$7&amp;$A29,'BEBIDAS PERFIL'!$A:$M,E$7,0)</f>
        <v>3.0950850000000001</v>
      </c>
      <c r="F29" s="4">
        <f>VLOOKUP($B$5&amp;$B$7&amp;$A29,'BEBIDAS PERFIL'!$A:$M,F$7,0)</f>
        <v>2.3045369999999998</v>
      </c>
      <c r="G29" s="4">
        <f>VLOOKUP($B$5&amp;$B$7&amp;$A29,'BEBIDAS PERFIL'!$A:$M,G$7,0)</f>
        <v>2.0869040000000001</v>
      </c>
      <c r="H29" s="3"/>
      <c r="I29" s="32">
        <f t="shared" si="3"/>
        <v>-0.21763299999999974</v>
      </c>
    </row>
    <row r="30" spans="1:9" ht="18.649999999999999" customHeight="1" x14ac:dyDescent="0.35">
      <c r="A30" s="20" t="str">
        <f>'ALIMENTACION PERFIL'!D23</f>
        <v>DE 50 A 59 AÑOS</v>
      </c>
      <c r="B30" s="101"/>
      <c r="C30" s="62" t="s">
        <v>63</v>
      </c>
      <c r="D30" s="4">
        <f>VLOOKUP($B$5&amp;$B$7&amp;$A30,'BEBIDAS PERFIL'!$A:$M,D$7,0)</f>
        <v>3.9168699999999999</v>
      </c>
      <c r="E30" s="4">
        <f>VLOOKUP($B$5&amp;$B$7&amp;$A30,'BEBIDAS PERFIL'!$A:$M,E$7,0)</f>
        <v>5.084886</v>
      </c>
      <c r="F30" s="4">
        <f>VLOOKUP($B$5&amp;$B$7&amp;$A30,'BEBIDAS PERFIL'!$A:$M,F$7,0)</f>
        <v>5.8610689999999996</v>
      </c>
      <c r="G30" s="4">
        <f>VLOOKUP($B$5&amp;$B$7&amp;$A30,'BEBIDAS PERFIL'!$A:$M,G$7,0)</f>
        <v>5.1080730000000001</v>
      </c>
      <c r="H30" s="3"/>
      <c r="I30" s="32">
        <f t="shared" si="3"/>
        <v>-0.75299599999999955</v>
      </c>
    </row>
    <row r="31" spans="1:9" ht="18.649999999999999" customHeight="1" x14ac:dyDescent="0.35">
      <c r="A31" s="20" t="str">
        <f>'ALIMENTACION PERFIL'!D24</f>
        <v>DE 60 A 75 AÑOS</v>
      </c>
      <c r="B31" s="102"/>
      <c r="C31" s="63" t="s">
        <v>64</v>
      </c>
      <c r="D31" s="15">
        <f>VLOOKUP($B$5&amp;$B$7&amp;$A31,'BEBIDAS PERFIL'!$A:$M,D$7,0)</f>
        <v>7.6450050000000003</v>
      </c>
      <c r="E31" s="15">
        <f>VLOOKUP($B$5&amp;$B$7&amp;$A31,'BEBIDAS PERFIL'!$A:$M,E$7,0)</f>
        <v>6.2171200000000004</v>
      </c>
      <c r="F31" s="15">
        <f>VLOOKUP($B$5&amp;$B$7&amp;$A31,'BEBIDAS PERFIL'!$A:$M,F$7,0)</f>
        <v>11.373900000000001</v>
      </c>
      <c r="G31" s="15">
        <f>VLOOKUP($B$5&amp;$B$7&amp;$A31,'BEBIDAS PERFIL'!$A:$M,G$7,0)</f>
        <v>8.6500649999999997</v>
      </c>
      <c r="H31" s="3"/>
      <c r="I31" s="79">
        <f>IFERROR((G31-F31),"-")</f>
        <v>-2.7238350000000011</v>
      </c>
    </row>
    <row r="32" spans="1:9" ht="18.649999999999999" customHeight="1" x14ac:dyDescent="0.35">
      <c r="A32" s="20" t="str">
        <f>'ALIMENTACION PERFIL'!D25</f>
        <v>NIVEL ALTO</v>
      </c>
      <c r="B32" s="100" t="s">
        <v>65</v>
      </c>
      <c r="C32" s="64" t="s">
        <v>66</v>
      </c>
      <c r="D32" s="14">
        <f>VLOOKUP($B$5&amp;$B$7&amp;$A32,'BEBIDAS PERFIL'!$A:$M,D$7,0)</f>
        <v>3.8138939999999999</v>
      </c>
      <c r="E32" s="14">
        <f>VLOOKUP($B$5&amp;$B$7&amp;$A32,'BEBIDAS PERFIL'!$A:$M,E$7,0)</f>
        <v>3.9427880000000002</v>
      </c>
      <c r="F32" s="14">
        <f>VLOOKUP($B$5&amp;$B$7&amp;$A32,'BEBIDAS PERFIL'!$A:$M,F$7,0)</f>
        <v>5.251811</v>
      </c>
      <c r="G32" s="14">
        <f>VLOOKUP($B$5&amp;$B$7&amp;$A32,'BEBIDAS PERFIL'!$A:$M,G$7,0)</f>
        <v>4.5099729999999996</v>
      </c>
      <c r="H32" s="3"/>
      <c r="I32" s="33">
        <f>IFERROR((G32-F32),"-")</f>
        <v>-0.74183800000000044</v>
      </c>
    </row>
    <row r="33" spans="1:9" ht="18.649999999999999" customHeight="1" x14ac:dyDescent="0.35">
      <c r="A33" s="20" t="str">
        <f>'ALIMENTACION PERFIL'!D26</f>
        <v>NIVEL MEDIO ALTO</v>
      </c>
      <c r="B33" s="101"/>
      <c r="C33" s="62" t="s">
        <v>67</v>
      </c>
      <c r="D33" s="4">
        <f>VLOOKUP($B$5&amp;$B$7&amp;$A33,'BEBIDAS PERFIL'!$A:$M,D$7,0)</f>
        <v>2.5011070000000002</v>
      </c>
      <c r="E33" s="4">
        <f>VLOOKUP($B$5&amp;$B$7&amp;$A33,'BEBIDAS PERFIL'!$A:$M,E$7,0)</f>
        <v>2.6152630000000001</v>
      </c>
      <c r="F33" s="4">
        <f>VLOOKUP($B$5&amp;$B$7&amp;$A33,'BEBIDAS PERFIL'!$A:$M,F$7,0)</f>
        <v>3.4735710000000002</v>
      </c>
      <c r="G33" s="4">
        <f>VLOOKUP($B$5&amp;$B$7&amp;$A33,'BEBIDAS PERFIL'!$A:$M,G$7,0)</f>
        <v>2.5882179999999999</v>
      </c>
      <c r="H33" s="3"/>
      <c r="I33" s="32">
        <f>IFERROR((G33-F33),"-")</f>
        <v>-0.88535300000000028</v>
      </c>
    </row>
    <row r="34" spans="1:9" ht="18.649999999999999" customHeight="1" x14ac:dyDescent="0.35">
      <c r="A34" s="20" t="str">
        <f>'ALIMENTACION PERFIL'!D27</f>
        <v>NIVEL MEDIO</v>
      </c>
      <c r="B34" s="101"/>
      <c r="C34" s="62" t="s">
        <v>68</v>
      </c>
      <c r="D34" s="4">
        <f>VLOOKUP($B$5&amp;$B$7&amp;$A34,'BEBIDAS PERFIL'!$A:$M,D$7,0)</f>
        <v>5.9570160000000003</v>
      </c>
      <c r="E34" s="4">
        <f>VLOOKUP($B$5&amp;$B$7&amp;$A34,'BEBIDAS PERFIL'!$A:$M,E$7,0)</f>
        <v>4.0850479999999996</v>
      </c>
      <c r="F34" s="4">
        <f>VLOOKUP($B$5&amp;$B$7&amp;$A34,'BEBIDAS PERFIL'!$A:$M,F$7,0)</f>
        <v>4.2386559999999998</v>
      </c>
      <c r="G34" s="4">
        <f>VLOOKUP($B$5&amp;$B$7&amp;$A34,'BEBIDAS PERFIL'!$A:$M,G$7,0)</f>
        <v>4.7836189999999998</v>
      </c>
      <c r="H34" s="3"/>
      <c r="I34" s="32">
        <f t="shared" ref="I34:I35" si="4">IFERROR((G34-F34),"-")</f>
        <v>0.54496300000000009</v>
      </c>
    </row>
    <row r="35" spans="1:9" ht="18.649999999999999" customHeight="1" x14ac:dyDescent="0.35">
      <c r="A35" s="20" t="str">
        <f>'ALIMENTACION PERFIL'!D28</f>
        <v>NIVEL MEDIO BAJO</v>
      </c>
      <c r="B35" s="101"/>
      <c r="C35" s="62" t="s">
        <v>69</v>
      </c>
      <c r="D35" s="4">
        <f>VLOOKUP($B$5&amp;$B$7&amp;$A35,'BEBIDAS PERFIL'!$A:$M,D$7,0)</f>
        <v>6.1540080000000001</v>
      </c>
      <c r="E35" s="4">
        <f>VLOOKUP($B$5&amp;$B$7&amp;$A35,'BEBIDAS PERFIL'!$A:$M,E$7,0)</f>
        <v>4.7950720000000002</v>
      </c>
      <c r="F35" s="4">
        <f>VLOOKUP($B$5&amp;$B$7&amp;$A35,'BEBIDAS PERFIL'!$A:$M,F$7,0)</f>
        <v>3.8284349999999998</v>
      </c>
      <c r="G35" s="4">
        <f>VLOOKUP($B$5&amp;$B$7&amp;$A35,'BEBIDAS PERFIL'!$A:$M,G$7,0)</f>
        <v>7.0549549999999996</v>
      </c>
      <c r="H35" s="3"/>
      <c r="I35" s="32">
        <f t="shared" si="4"/>
        <v>3.2265199999999998</v>
      </c>
    </row>
    <row r="36" spans="1:9" ht="18.649999999999999" customHeight="1" x14ac:dyDescent="0.35">
      <c r="A36" s="20" t="str">
        <f>'ALIMENTACION PERFIL'!D29</f>
        <v>NIVEL BAJO</v>
      </c>
      <c r="B36" s="102"/>
      <c r="C36" s="63" t="s">
        <v>70</v>
      </c>
      <c r="D36" s="15">
        <f>VLOOKUP($B$5&amp;$B$7&amp;$A36,'BEBIDAS PERFIL'!$A:$M,D$7,0)</f>
        <v>5.889608</v>
      </c>
      <c r="E36" s="15">
        <f>VLOOKUP($B$5&amp;$B$7&amp;$A36,'BEBIDAS PERFIL'!$A:$M,E$7,0)</f>
        <v>5.7424439999999999</v>
      </c>
      <c r="F36" s="15">
        <f>VLOOKUP($B$5&amp;$B$7&amp;$A36,'BEBIDAS PERFIL'!$A:$M,F$7,0)</f>
        <v>7.1628959999999999</v>
      </c>
      <c r="G36" s="15">
        <f>VLOOKUP($B$5&amp;$B$7&amp;$A36,'BEBIDAS PERFIL'!$A:$M,G$7,0)</f>
        <v>4.3959070000000002</v>
      </c>
      <c r="H36" s="3"/>
      <c r="I36" s="79">
        <f>IFERROR((G36-F36),"-")</f>
        <v>-2.7669889999999997</v>
      </c>
    </row>
  </sheetData>
  <sheetProtection sheet="1" objects="1" scenarios="1"/>
  <mergeCells count="6">
    <mergeCell ref="D3:G3"/>
    <mergeCell ref="B32:B36"/>
    <mergeCell ref="B6:C6"/>
    <mergeCell ref="B9:B17"/>
    <mergeCell ref="B18:B25"/>
    <mergeCell ref="B26:B31"/>
  </mergeCells>
  <conditionalFormatting sqref="I9:I36">
    <cfRule type="containsErrors" dxfId="2" priority="1">
      <formula>ISERROR(I9)</formula>
    </cfRule>
  </conditionalFormatting>
  <pageMargins left="0.25" right="0.25" top="0.75" bottom="0.75" header="0.3" footer="0.3"/>
  <pageSetup paperSize="9" scale="66" orientation="landscape" r:id="rId1"/>
  <ignoredErrors>
    <ignoredError sqref="B5 B7 E7:G8 D8 I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Drop Down 1">
              <controlPr defaultSize="0" autoLine="0" autoPict="0">
                <anchor moveWithCells="1">
                  <from>
                    <xdr:col>1</xdr:col>
                    <xdr:colOff>69850</xdr:colOff>
                    <xdr:row>3</xdr:row>
                    <xdr:rowOff>127000</xdr:rowOff>
                  </from>
                  <to>
                    <xdr:col>2</xdr:col>
                    <xdr:colOff>1784350</xdr:colOff>
                    <xdr:row>5</xdr:row>
                    <xdr:rowOff>107950</xdr:rowOff>
                  </to>
                </anchor>
              </controlPr>
            </control>
          </mc:Choice>
        </mc:AlternateContent>
        <mc:AlternateContent xmlns:mc="http://schemas.openxmlformats.org/markup-compatibility/2006">
          <mc:Choice Requires="x14">
            <control shapeId="32770" r:id="rId5" name="Drop Down 2">
              <controlPr defaultSize="0" autoLine="0" autoPict="0">
                <anchor moveWithCells="1">
                  <from>
                    <xdr:col>1</xdr:col>
                    <xdr:colOff>63500</xdr:colOff>
                    <xdr:row>5</xdr:row>
                    <xdr:rowOff>190500</xdr:rowOff>
                  </from>
                  <to>
                    <xdr:col>2</xdr:col>
                    <xdr:colOff>1771650</xdr:colOff>
                    <xdr:row>7</xdr:row>
                    <xdr:rowOff>31750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B7D36-1523-414C-A4A1-FE50D57039D4}">
  <sheetPr codeName="Hoja8">
    <tabColor theme="7"/>
  </sheetPr>
  <dimension ref="A1:J785"/>
  <sheetViews>
    <sheetView topLeftCell="A776" workbookViewId="0">
      <selection activeCell="M330" sqref="M330"/>
    </sheetView>
  </sheetViews>
  <sheetFormatPr baseColWidth="10" defaultColWidth="10.81640625" defaultRowHeight="13" x14ac:dyDescent="0.3"/>
  <cols>
    <col min="1" max="1" width="63.1796875" style="16" bestFit="1" customWidth="1"/>
    <col min="2" max="2" width="11" style="16" customWidth="1"/>
    <col min="3" max="3" width="22.1796875" style="16" bestFit="1" customWidth="1"/>
    <col min="4" max="4" width="17.1796875" style="16" bestFit="1" customWidth="1"/>
    <col min="5" max="5" width="11.453125" style="17" customWidth="1"/>
    <col min="6" max="16384" width="10.81640625" style="16"/>
  </cols>
  <sheetData>
    <row r="1" spans="1:10" x14ac:dyDescent="0.3">
      <c r="B1" s="16">
        <v>0</v>
      </c>
      <c r="C1" s="16">
        <v>0</v>
      </c>
      <c r="D1" s="16">
        <v>0</v>
      </c>
      <c r="E1" s="16" t="s">
        <v>23</v>
      </c>
      <c r="F1" s="16" t="s">
        <v>24</v>
      </c>
      <c r="G1" s="16" t="s">
        <v>25</v>
      </c>
      <c r="H1" s="16" t="s">
        <v>26</v>
      </c>
      <c r="J1" s="16">
        <v>0</v>
      </c>
    </row>
    <row r="2" spans="1:10" ht="14.5" x14ac:dyDescent="0.35">
      <c r="A2" t="str">
        <f>B2&amp;C2&amp;D2</f>
        <v>DISTRIBUCION VOLUMEN X CRITERIO (kg ó litros)TOTAL BEBIDAST.ESPAÑA</v>
      </c>
      <c r="B2" s="16" t="s">
        <v>71</v>
      </c>
      <c r="C2" s="16" t="s">
        <v>135</v>
      </c>
      <c r="D2" s="16" t="s">
        <v>22</v>
      </c>
      <c r="E2" s="16">
        <v>100</v>
      </c>
      <c r="F2" s="16">
        <v>100</v>
      </c>
      <c r="G2" s="16">
        <v>100</v>
      </c>
      <c r="H2" s="16">
        <v>100</v>
      </c>
      <c r="J2" s="16">
        <v>0</v>
      </c>
    </row>
    <row r="3" spans="1:10" ht="14.5" x14ac:dyDescent="0.35">
      <c r="A3" t="str">
        <f>B2&amp;C2&amp;D3</f>
        <v>DISTRIBUCION VOLUMEN X CRITERIO (kg ó litros)TOTAL BEBIDASBCN AM</v>
      </c>
      <c r="B3" s="16">
        <v>0</v>
      </c>
      <c r="C3" s="16">
        <v>0</v>
      </c>
      <c r="D3" s="16" t="s">
        <v>72</v>
      </c>
      <c r="E3" s="16">
        <v>6.6828065073538117</v>
      </c>
      <c r="F3" s="16">
        <v>6.6895767739580423</v>
      </c>
      <c r="G3" s="16">
        <v>8.3581684906875839</v>
      </c>
      <c r="H3" s="16">
        <v>19.92421240242961</v>
      </c>
      <c r="J3" s="16">
        <v>0</v>
      </c>
    </row>
    <row r="4" spans="1:10" ht="14.5" x14ac:dyDescent="0.35">
      <c r="A4" t="str">
        <f>B2&amp;C2&amp;D4</f>
        <v>DISTRIBUCION VOLUMEN X CRITERIO (kg ó litros)TOTAL BEBIDASREST.CAT ARAGON</v>
      </c>
      <c r="B4" s="16">
        <v>0</v>
      </c>
      <c r="C4" s="16">
        <v>0</v>
      </c>
      <c r="D4" s="16" t="s">
        <v>73</v>
      </c>
      <c r="E4" s="16">
        <v>18.336639135930344</v>
      </c>
      <c r="F4" s="16">
        <v>15.413480007888452</v>
      </c>
      <c r="G4" s="16">
        <v>13.26605234263481</v>
      </c>
      <c r="H4" s="16">
        <v>14.816962283408666</v>
      </c>
      <c r="J4" s="16">
        <v>0</v>
      </c>
    </row>
    <row r="5" spans="1:10" ht="14.5" x14ac:dyDescent="0.35">
      <c r="A5" t="str">
        <f>B2&amp;C2&amp;D5</f>
        <v>DISTRIBUCION VOLUMEN X CRITERIO (kg ó litros)TOTAL BEBIDASLEVANTE</v>
      </c>
      <c r="B5" s="16">
        <v>0</v>
      </c>
      <c r="C5" s="16">
        <v>0</v>
      </c>
      <c r="D5" s="16" t="s">
        <v>74</v>
      </c>
      <c r="E5" s="16">
        <v>13.312478854273751</v>
      </c>
      <c r="F5" s="16">
        <v>18.670052881175696</v>
      </c>
      <c r="G5" s="16">
        <v>19.621251811133501</v>
      </c>
      <c r="H5" s="16">
        <v>16.710036964196366</v>
      </c>
      <c r="J5" s="16">
        <v>0</v>
      </c>
    </row>
    <row r="6" spans="1:10" ht="14.5" x14ac:dyDescent="0.35">
      <c r="A6" t="str">
        <f>B2&amp;C2&amp;D6</f>
        <v>DISTRIBUCION VOLUMEN X CRITERIO (kg ó litros)TOTAL BEBIDASANDALUCIA</v>
      </c>
      <c r="B6" s="16">
        <v>0</v>
      </c>
      <c r="C6" s="16">
        <v>0</v>
      </c>
      <c r="D6" s="16" t="s">
        <v>75</v>
      </c>
      <c r="E6" s="16">
        <v>21.458604865226842</v>
      </c>
      <c r="F6" s="16">
        <v>17.180366188457757</v>
      </c>
      <c r="G6" s="16">
        <v>13.528613345757284</v>
      </c>
      <c r="H6" s="16">
        <v>15.49856029980671</v>
      </c>
      <c r="J6" s="16">
        <v>0</v>
      </c>
    </row>
    <row r="7" spans="1:10" ht="14.5" x14ac:dyDescent="0.35">
      <c r="A7" t="str">
        <f>B2&amp;C2&amp;D7</f>
        <v>DISTRIBUCION VOLUMEN X CRITERIO (kg ó litros)TOTAL BEBIDASMDD AM</v>
      </c>
      <c r="B7" s="16">
        <v>0</v>
      </c>
      <c r="C7" s="16">
        <v>0</v>
      </c>
      <c r="D7" s="16" t="s">
        <v>76</v>
      </c>
      <c r="E7" s="16">
        <v>9.6828818279016868</v>
      </c>
      <c r="F7" s="16">
        <v>9.7184414960372578</v>
      </c>
      <c r="G7" s="16">
        <v>10.792319282331359</v>
      </c>
      <c r="H7" s="16">
        <v>8.6046399298526168</v>
      </c>
      <c r="J7" s="16">
        <v>0</v>
      </c>
    </row>
    <row r="8" spans="1:10" ht="14.5" x14ac:dyDescent="0.35">
      <c r="A8" t="str">
        <f>B2&amp;C2&amp;D8</f>
        <v>DISTRIBUCION VOLUMEN X CRITERIO (kg ó litros)TOTAL BEBIDASRTO CENTRO</v>
      </c>
      <c r="B8" s="16">
        <v>0</v>
      </c>
      <c r="C8" s="16">
        <v>0</v>
      </c>
      <c r="D8" s="16" t="s">
        <v>77</v>
      </c>
      <c r="E8" s="16">
        <v>7.2601603990078587</v>
      </c>
      <c r="F8" s="16">
        <v>7.2578434601241737</v>
      </c>
      <c r="G8" s="16">
        <v>7.2508664463044621</v>
      </c>
      <c r="H8" s="16">
        <v>7.9844169414092239</v>
      </c>
      <c r="J8" s="16">
        <v>0</v>
      </c>
    </row>
    <row r="9" spans="1:10" ht="14.5" x14ac:dyDescent="0.35">
      <c r="A9" t="str">
        <f>B2&amp;C2&amp;D9</f>
        <v>DISTRIBUCION VOLUMEN X CRITERIO (kg ó litros)TOTAL BEBIDASNORTE-CENTRO</v>
      </c>
      <c r="B9" s="16">
        <v>0</v>
      </c>
      <c r="C9" s="16">
        <v>0</v>
      </c>
      <c r="D9" s="16" t="s">
        <v>78</v>
      </c>
      <c r="E9" s="16">
        <v>10.779664270266561</v>
      </c>
      <c r="F9" s="16">
        <v>11.101483351616059</v>
      </c>
      <c r="G9" s="16">
        <v>7.1332812763475877</v>
      </c>
      <c r="H9" s="16">
        <v>8.2706566327234921</v>
      </c>
      <c r="J9" s="16">
        <v>0</v>
      </c>
    </row>
    <row r="10" spans="1:10" ht="14.5" x14ac:dyDescent="0.35">
      <c r="A10" t="str">
        <f>B2&amp;C2&amp;D10</f>
        <v>DISTRIBUCION VOLUMEN X CRITERIO (kg ó litros)TOTAL BEBIDASNOROESTE</v>
      </c>
      <c r="B10" s="16">
        <v>0</v>
      </c>
      <c r="C10" s="16">
        <v>0</v>
      </c>
      <c r="D10" s="16" t="s">
        <v>79</v>
      </c>
      <c r="E10" s="16">
        <v>12.486759898888282</v>
      </c>
      <c r="F10" s="16">
        <v>13.968757029866522</v>
      </c>
      <c r="G10" s="16">
        <v>20.049447728621939</v>
      </c>
      <c r="H10" s="16">
        <v>8.1905066004441505</v>
      </c>
      <c r="J10" s="16">
        <v>0</v>
      </c>
    </row>
    <row r="11" spans="1:10" ht="14.5" x14ac:dyDescent="0.35">
      <c r="A11" t="str">
        <f>B2&amp;C2&amp;D11</f>
        <v>DISTRIBUCION VOLUMEN X CRITERIO (kg ó litros)TOTAL BEBIDAS&lt;2MIL</v>
      </c>
      <c r="B11" s="16">
        <v>0</v>
      </c>
      <c r="C11" s="16">
        <v>0</v>
      </c>
      <c r="D11" s="16" t="s">
        <v>41</v>
      </c>
      <c r="E11" s="16">
        <v>0.95116680489050176</v>
      </c>
      <c r="F11" s="16">
        <v>2.3173980138342847</v>
      </c>
      <c r="G11" s="16">
        <v>1.646428721385113</v>
      </c>
      <c r="H11" s="16">
        <v>2.6101154024934967</v>
      </c>
      <c r="J11" s="16">
        <v>0</v>
      </c>
    </row>
    <row r="12" spans="1:10" ht="14.5" x14ac:dyDescent="0.35">
      <c r="A12" t="str">
        <f>B2&amp;C2&amp;D12</f>
        <v>DISTRIBUCION VOLUMEN X CRITERIO (kg ó litros)TOTAL BEBIDAS2-5MIL</v>
      </c>
      <c r="B12" s="16">
        <v>0</v>
      </c>
      <c r="C12" s="16">
        <v>0</v>
      </c>
      <c r="D12" s="16" t="s">
        <v>44</v>
      </c>
      <c r="E12" s="16">
        <v>4.841767611857863</v>
      </c>
      <c r="F12" s="16">
        <v>3.6901796101343538</v>
      </c>
      <c r="G12" s="16">
        <v>6.1553611188006352</v>
      </c>
      <c r="H12" s="16">
        <v>3.4061295940552134</v>
      </c>
      <c r="J12" s="16">
        <v>0</v>
      </c>
    </row>
    <row r="13" spans="1:10" ht="14.5" x14ac:dyDescent="0.35">
      <c r="A13" t="str">
        <f>B2&amp;C2&amp;D13</f>
        <v>DISTRIBUCION VOLUMEN X CRITERIO (kg ó litros)TOTAL BEBIDAS5-10MIL</v>
      </c>
      <c r="B13" s="16">
        <v>0</v>
      </c>
      <c r="C13" s="16">
        <v>0</v>
      </c>
      <c r="D13" s="16" t="s">
        <v>46</v>
      </c>
      <c r="E13" s="16">
        <v>9.3783956586322716</v>
      </c>
      <c r="F13" s="16">
        <v>5.6943580505808828</v>
      </c>
      <c r="G13" s="16">
        <v>9.606258818784303</v>
      </c>
      <c r="H13" s="16">
        <v>10.243961466200744</v>
      </c>
      <c r="J13" s="16">
        <v>0</v>
      </c>
    </row>
    <row r="14" spans="1:10" ht="14.5" x14ac:dyDescent="0.35">
      <c r="A14" t="str">
        <f>B2&amp;C2&amp;D14</f>
        <v>DISTRIBUCION VOLUMEN X CRITERIO (kg ó litros)TOTAL BEBIDAS10-30MIL</v>
      </c>
      <c r="B14" s="16">
        <v>0</v>
      </c>
      <c r="C14" s="16">
        <v>0</v>
      </c>
      <c r="D14" s="16" t="s">
        <v>48</v>
      </c>
      <c r="E14" s="16">
        <v>24.685754760887907</v>
      </c>
      <c r="F14" s="16">
        <v>27.608607860229601</v>
      </c>
      <c r="G14" s="16">
        <v>16.059134051810659</v>
      </c>
      <c r="H14" s="16">
        <v>20.807779811411898</v>
      </c>
      <c r="J14" s="16">
        <v>0</v>
      </c>
    </row>
    <row r="15" spans="1:10" ht="14.5" x14ac:dyDescent="0.35">
      <c r="A15" t="str">
        <f>B2&amp;C2&amp;D15</f>
        <v>DISTRIBUCION VOLUMEN X CRITERIO (kg ó litros)TOTAL BEBIDAS30-100MIL</v>
      </c>
      <c r="B15" s="16">
        <v>0</v>
      </c>
      <c r="C15" s="16">
        <v>0</v>
      </c>
      <c r="D15" s="16" t="s">
        <v>50</v>
      </c>
      <c r="E15" s="16">
        <v>17.88292544137466</v>
      </c>
      <c r="F15" s="16">
        <v>15.931846207832804</v>
      </c>
      <c r="G15" s="16">
        <v>13.725688395830165</v>
      </c>
      <c r="H15" s="16">
        <v>18.234046892199622</v>
      </c>
      <c r="J15" s="16">
        <v>0</v>
      </c>
    </row>
    <row r="16" spans="1:10" ht="14.5" x14ac:dyDescent="0.35">
      <c r="A16" t="str">
        <f>B2&amp;C2&amp;D16</f>
        <v>DISTRIBUCION VOLUMEN X CRITERIO (kg ó litros)TOTAL BEBIDAS100-200MIL</v>
      </c>
      <c r="B16" s="16">
        <v>0</v>
      </c>
      <c r="C16" s="16">
        <v>0</v>
      </c>
      <c r="D16" s="16" t="s">
        <v>52</v>
      </c>
      <c r="E16" s="16">
        <v>8.3664587628393861</v>
      </c>
      <c r="F16" s="16">
        <v>9.7142308792583485</v>
      </c>
      <c r="G16" s="16">
        <v>9.3582088971072821</v>
      </c>
      <c r="H16" s="16">
        <v>19.04911432217185</v>
      </c>
      <c r="J16" s="16">
        <v>0</v>
      </c>
    </row>
    <row r="17" spans="1:10" ht="14.5" x14ac:dyDescent="0.35">
      <c r="A17" t="str">
        <f>B2&amp;C2&amp;D17</f>
        <v>DISTRIBUCION VOLUMEN X CRITERIO (kg ó litros)TOTAL BEBIDAS200-500MIL</v>
      </c>
      <c r="B17" s="16">
        <v>0</v>
      </c>
      <c r="C17" s="16">
        <v>0</v>
      </c>
      <c r="D17" s="16" t="s">
        <v>54</v>
      </c>
      <c r="E17" s="16">
        <v>12.632993825418341</v>
      </c>
      <c r="F17" s="16">
        <v>16.884425126827619</v>
      </c>
      <c r="G17" s="16">
        <v>29.815303206978633</v>
      </c>
      <c r="H17" s="16">
        <v>13.330278952581784</v>
      </c>
      <c r="J17" s="16">
        <v>0</v>
      </c>
    </row>
    <row r="18" spans="1:10" ht="14.5" x14ac:dyDescent="0.35">
      <c r="A18" t="str">
        <f>B2&amp;C2&amp;D18</f>
        <v>DISTRIBUCION VOLUMEN X CRITERIO (kg ó litros)TOTAL BEBIDAS&gt;500MIL</v>
      </c>
      <c r="B18" s="16">
        <v>0</v>
      </c>
      <c r="C18" s="16">
        <v>0</v>
      </c>
      <c r="D18" s="16" t="s">
        <v>56</v>
      </c>
      <c r="E18" s="16">
        <v>21.260532040990011</v>
      </c>
      <c r="F18" s="16">
        <v>18.158956442747595</v>
      </c>
      <c r="G18" s="16">
        <v>13.633615763076603</v>
      </c>
      <c r="H18" s="16">
        <v>12.31856837359118</v>
      </c>
      <c r="J18" s="16">
        <v>0</v>
      </c>
    </row>
    <row r="19" spans="1:10" ht="14.5" x14ac:dyDescent="0.35">
      <c r="A19" t="str">
        <f>B2&amp;C2&amp;D19</f>
        <v>DISTRIBUCION VOLUMEN X CRITERIO (kg ó litros)TOTAL BEBIDASDE 15 A 19 AÑOS</v>
      </c>
      <c r="B19" s="16">
        <v>0</v>
      </c>
      <c r="C19" s="16">
        <v>0</v>
      </c>
      <c r="D19" s="16" t="s">
        <v>80</v>
      </c>
      <c r="E19" s="16">
        <v>2.2568260228589261</v>
      </c>
      <c r="F19" s="16">
        <v>2.2854924895708031</v>
      </c>
      <c r="G19" s="16">
        <v>3.7905584273112769</v>
      </c>
      <c r="H19" s="16">
        <v>3.1301753836868285</v>
      </c>
      <c r="J19" s="16">
        <v>0</v>
      </c>
    </row>
    <row r="20" spans="1:10" ht="14.5" x14ac:dyDescent="0.35">
      <c r="A20" t="str">
        <f>B2&amp;C2&amp;D20</f>
        <v>DISTRIBUCION VOLUMEN X CRITERIO (kg ó litros)TOTAL BEBIDASDE 20 A 24 AÑOS</v>
      </c>
      <c r="B20" s="16">
        <v>0</v>
      </c>
      <c r="C20" s="16">
        <v>0</v>
      </c>
      <c r="D20" s="16" t="s">
        <v>81</v>
      </c>
      <c r="E20" s="16">
        <v>6.5317501605885324</v>
      </c>
      <c r="F20" s="16">
        <v>7.1329329504511829</v>
      </c>
      <c r="G20" s="16">
        <v>10.303455309709616</v>
      </c>
      <c r="H20" s="16">
        <v>6.0075609138557367</v>
      </c>
      <c r="J20" s="16">
        <v>0</v>
      </c>
    </row>
    <row r="21" spans="1:10" ht="14.5" x14ac:dyDescent="0.35">
      <c r="A21" t="str">
        <f>B2&amp;C2&amp;D21</f>
        <v>DISTRIBUCION VOLUMEN X CRITERIO (kg ó litros)TOTAL BEBIDASDE 25 A 34 AÑOS</v>
      </c>
      <c r="B21" s="16">
        <v>0</v>
      </c>
      <c r="C21" s="16">
        <v>0</v>
      </c>
      <c r="D21" s="16" t="s">
        <v>82</v>
      </c>
      <c r="E21" s="16">
        <v>8.7904362646519143</v>
      </c>
      <c r="F21" s="16">
        <v>12.139339255144865</v>
      </c>
      <c r="G21" s="16">
        <v>8.6059527904277235</v>
      </c>
      <c r="H21" s="16">
        <v>11.261301470496186</v>
      </c>
      <c r="J21" s="16">
        <v>0</v>
      </c>
    </row>
    <row r="22" spans="1:10" ht="14.5" x14ac:dyDescent="0.35">
      <c r="A22" t="str">
        <f>B2&amp;C2&amp;D22</f>
        <v>DISTRIBUCION VOLUMEN X CRITERIO (kg ó litros)TOTAL BEBIDASDE 35 A 49 AÑOS</v>
      </c>
      <c r="B22" s="16">
        <v>0</v>
      </c>
      <c r="C22" s="16">
        <v>0</v>
      </c>
      <c r="D22" s="16" t="s">
        <v>83</v>
      </c>
      <c r="E22" s="16">
        <v>31.56121173928706</v>
      </c>
      <c r="F22" s="16">
        <v>29.236612121881127</v>
      </c>
      <c r="G22" s="16">
        <v>27.75812126559768</v>
      </c>
      <c r="H22" s="16">
        <v>23.202918910072029</v>
      </c>
      <c r="J22" s="16">
        <v>0</v>
      </c>
    </row>
    <row r="23" spans="1:10" ht="14.5" x14ac:dyDescent="0.35">
      <c r="A23" t="str">
        <f>B2&amp;C2&amp;D23</f>
        <v>DISTRIBUCION VOLUMEN X CRITERIO (kg ó litros)TOTAL BEBIDASDE 50 A 59 AÑOS</v>
      </c>
      <c r="B23" s="16">
        <v>0</v>
      </c>
      <c r="C23" s="16">
        <v>0</v>
      </c>
      <c r="D23" s="16" t="s">
        <v>84</v>
      </c>
      <c r="E23" s="16">
        <v>31.521985370439236</v>
      </c>
      <c r="F23" s="16">
        <v>23.26114511188198</v>
      </c>
      <c r="G23" s="16">
        <v>21.837120559496203</v>
      </c>
      <c r="H23" s="16">
        <v>21.798194780903451</v>
      </c>
      <c r="J23" s="16">
        <v>0</v>
      </c>
    </row>
    <row r="24" spans="1:10" ht="14.5" x14ac:dyDescent="0.35">
      <c r="A24" t="str">
        <f>B2&amp;C2&amp;D24</f>
        <v>DISTRIBUCION VOLUMEN X CRITERIO (kg ó litros)TOTAL BEBIDASDE 60 A 75 AÑOS</v>
      </c>
      <c r="B24" s="16">
        <v>0</v>
      </c>
      <c r="C24" s="16">
        <v>0</v>
      </c>
      <c r="D24" s="16" t="s">
        <v>85</v>
      </c>
      <c r="E24" s="16">
        <v>19.337781504300501</v>
      </c>
      <c r="F24" s="16">
        <v>25.944479058679239</v>
      </c>
      <c r="G24" s="16">
        <v>27.704794320453512</v>
      </c>
      <c r="H24" s="16">
        <v>34.599839638723253</v>
      </c>
      <c r="J24" s="16">
        <v>0</v>
      </c>
    </row>
    <row r="25" spans="1:10" ht="14.5" x14ac:dyDescent="0.35">
      <c r="A25" t="str">
        <f>B2&amp;C2&amp;D25</f>
        <v>DISTRIBUCION VOLUMEN X CRITERIO (kg ó litros)TOTAL BEBIDASNIVEL ALTO</v>
      </c>
      <c r="B25" s="16">
        <v>0</v>
      </c>
      <c r="C25" s="16">
        <v>0</v>
      </c>
      <c r="D25" s="16" t="s">
        <v>86</v>
      </c>
      <c r="E25" s="16">
        <v>16.684840970819327</v>
      </c>
      <c r="F25" s="16">
        <v>17.844796864612739</v>
      </c>
      <c r="G25" s="16">
        <v>16.363284326942008</v>
      </c>
      <c r="H25" s="16">
        <v>21.725793499729605</v>
      </c>
      <c r="J25" s="16">
        <v>0</v>
      </c>
    </row>
    <row r="26" spans="1:10" ht="14.5" x14ac:dyDescent="0.35">
      <c r="A26" t="str">
        <f>B2&amp;C2&amp;D26</f>
        <v>DISTRIBUCION VOLUMEN X CRITERIO (kg ó litros)TOTAL BEBIDASNIVEL MEDIO ALTO</v>
      </c>
      <c r="B26" s="16">
        <v>0</v>
      </c>
      <c r="C26" s="16">
        <v>0</v>
      </c>
      <c r="D26" s="16" t="s">
        <v>87</v>
      </c>
      <c r="E26" s="16">
        <v>11.435568373992748</v>
      </c>
      <c r="F26" s="16">
        <v>16.919008073546728</v>
      </c>
      <c r="G26" s="16">
        <v>9.0816730732897746</v>
      </c>
      <c r="H26" s="16">
        <v>12.567511670754394</v>
      </c>
      <c r="J26" s="16">
        <v>0</v>
      </c>
    </row>
    <row r="27" spans="1:10" ht="14.5" x14ac:dyDescent="0.35">
      <c r="A27" t="str">
        <f>B2&amp;C2&amp;D27</f>
        <v>DISTRIBUCION VOLUMEN X CRITERIO (kg ó litros)TOTAL BEBIDASNIVEL MEDIO</v>
      </c>
      <c r="B27" s="16">
        <v>0</v>
      </c>
      <c r="C27" s="16">
        <v>0</v>
      </c>
      <c r="D27" s="16" t="s">
        <v>88</v>
      </c>
      <c r="E27" s="16">
        <v>15.761637662550326</v>
      </c>
      <c r="F27" s="16">
        <v>21.184409793922718</v>
      </c>
      <c r="G27" s="16">
        <v>26.606884332332513</v>
      </c>
      <c r="H27" s="16">
        <v>25.043260830750302</v>
      </c>
      <c r="J27" s="16">
        <v>0</v>
      </c>
    </row>
    <row r="28" spans="1:10" ht="14.5" x14ac:dyDescent="0.35">
      <c r="A28" t="str">
        <f>B2&amp;C2&amp;D28</f>
        <v>DISTRIBUCION VOLUMEN X CRITERIO (kg ó litros)TOTAL BEBIDASNIVEL MEDIO BAJO</v>
      </c>
      <c r="B28" s="16">
        <v>0</v>
      </c>
      <c r="C28" s="16">
        <v>0</v>
      </c>
      <c r="D28" s="16" t="s">
        <v>89</v>
      </c>
      <c r="E28" s="16">
        <v>19.798580407096633</v>
      </c>
      <c r="F28" s="16">
        <v>18.705308245287736</v>
      </c>
      <c r="G28" s="16">
        <v>17.435989059327913</v>
      </c>
      <c r="H28" s="16">
        <v>21.891163432302953</v>
      </c>
      <c r="J28" s="16">
        <v>0</v>
      </c>
    </row>
    <row r="29" spans="1:10" ht="14.5" x14ac:dyDescent="0.35">
      <c r="A29" t="str">
        <f>B2&amp;C2&amp;D29</f>
        <v>DISTRIBUCION VOLUMEN X CRITERIO (kg ó litros)TOTAL BEBIDASNIVEL BAJO</v>
      </c>
      <c r="B29" s="16">
        <v>0</v>
      </c>
      <c r="C29" s="16">
        <v>0</v>
      </c>
      <c r="D29" s="16" t="s">
        <v>90</v>
      </c>
      <c r="E29" s="16">
        <v>36.319366780943554</v>
      </c>
      <c r="F29" s="16">
        <v>25.346477563138958</v>
      </c>
      <c r="G29" s="16">
        <v>30.512166279135027</v>
      </c>
      <c r="H29" s="16">
        <v>18.772263352092146</v>
      </c>
      <c r="J29" s="16">
        <v>0</v>
      </c>
    </row>
    <row r="30" spans="1:10" ht="14.5" x14ac:dyDescent="0.35">
      <c r="A30" t="str">
        <f>$B$2&amp;$C$30&amp;D30</f>
        <v>DISTRIBUCION VOLUMEN X CRITERIO (kg ó litros).Total Bebidas FriasT.ESPAÑA</v>
      </c>
      <c r="B30" s="16">
        <v>0</v>
      </c>
      <c r="C30" s="16" t="s">
        <v>136</v>
      </c>
      <c r="D30" s="16" t="s">
        <v>22</v>
      </c>
      <c r="E30" s="16">
        <v>100</v>
      </c>
      <c r="F30" s="16">
        <v>100</v>
      </c>
      <c r="G30" s="16">
        <v>100</v>
      </c>
      <c r="H30" s="16">
        <v>100</v>
      </c>
      <c r="J30" s="16">
        <v>0</v>
      </c>
    </row>
    <row r="31" spans="1:10" ht="14.5" x14ac:dyDescent="0.35">
      <c r="A31" t="str">
        <f t="shared" ref="A31:A57" si="0">$B$2&amp;$C$30&amp;D31</f>
        <v>DISTRIBUCION VOLUMEN X CRITERIO (kg ó litros).Total Bebidas FriasBCN AM</v>
      </c>
      <c r="B31" s="16">
        <v>0</v>
      </c>
      <c r="C31" s="16">
        <v>0</v>
      </c>
      <c r="D31" s="16" t="s">
        <v>72</v>
      </c>
      <c r="E31" s="16">
        <v>6.9379940755533633</v>
      </c>
      <c r="F31" s="16">
        <v>7.1045427387665585</v>
      </c>
      <c r="G31" s="16">
        <v>8.8704922914081603</v>
      </c>
      <c r="H31" s="16">
        <v>21.033890231843415</v>
      </c>
      <c r="J31" s="16">
        <v>0</v>
      </c>
    </row>
    <row r="32" spans="1:10" ht="14.5" x14ac:dyDescent="0.35">
      <c r="A32" t="str">
        <f t="shared" si="0"/>
        <v>DISTRIBUCION VOLUMEN X CRITERIO (kg ó litros).Total Bebidas FriasREST.CAT ARAGON</v>
      </c>
      <c r="B32" s="16">
        <v>0</v>
      </c>
      <c r="C32" s="16">
        <v>0</v>
      </c>
      <c r="D32" s="16" t="s">
        <v>73</v>
      </c>
      <c r="E32" s="16">
        <v>17.300461448248093</v>
      </c>
      <c r="F32" s="16">
        <v>14.44513655798702</v>
      </c>
      <c r="G32" s="16">
        <v>12.576857089980905</v>
      </c>
      <c r="H32" s="16">
        <v>14.538709012879615</v>
      </c>
      <c r="J32" s="16">
        <v>0</v>
      </c>
    </row>
    <row r="33" spans="1:10" ht="14.5" x14ac:dyDescent="0.35">
      <c r="A33" t="str">
        <f t="shared" si="0"/>
        <v>DISTRIBUCION VOLUMEN X CRITERIO (kg ó litros).Total Bebidas FriasLEVANTE</v>
      </c>
      <c r="B33" s="16">
        <v>0</v>
      </c>
      <c r="C33" s="16">
        <v>0</v>
      </c>
      <c r="D33" s="16" t="s">
        <v>74</v>
      </c>
      <c r="E33" s="16">
        <v>13.993821315717266</v>
      </c>
      <c r="F33" s="16">
        <v>19.834030321483997</v>
      </c>
      <c r="G33" s="16">
        <v>20.637948317491585</v>
      </c>
      <c r="H33" s="16">
        <v>16.9385743559438</v>
      </c>
      <c r="J33" s="16">
        <v>0</v>
      </c>
    </row>
    <row r="34" spans="1:10" ht="14.5" x14ac:dyDescent="0.35">
      <c r="A34" t="str">
        <f t="shared" si="0"/>
        <v>DISTRIBUCION VOLUMEN X CRITERIO (kg ó litros).Total Bebidas FriasANDALUCIA</v>
      </c>
      <c r="B34" s="16">
        <v>0</v>
      </c>
      <c r="C34" s="16">
        <v>0</v>
      </c>
      <c r="D34" s="16" t="s">
        <v>75</v>
      </c>
      <c r="E34" s="16">
        <v>21.393210806268023</v>
      </c>
      <c r="F34" s="16">
        <v>16.667925440994246</v>
      </c>
      <c r="G34" s="16">
        <v>13.195179480353966</v>
      </c>
      <c r="H34" s="16">
        <v>15.31690218186176</v>
      </c>
      <c r="J34" s="16">
        <v>0</v>
      </c>
    </row>
    <row r="35" spans="1:10" ht="14.5" x14ac:dyDescent="0.35">
      <c r="A35" t="str">
        <f t="shared" si="0"/>
        <v>DISTRIBUCION VOLUMEN X CRITERIO (kg ó litros).Total Bebidas FriasMDD AM</v>
      </c>
      <c r="B35" s="16">
        <v>0</v>
      </c>
      <c r="C35" s="16">
        <v>0</v>
      </c>
      <c r="D35" s="16" t="s">
        <v>76</v>
      </c>
      <c r="E35" s="16">
        <v>9.7769072211133032</v>
      </c>
      <c r="F35" s="16">
        <v>9.7050682594385602</v>
      </c>
      <c r="G35" s="16">
        <v>11.142525839445993</v>
      </c>
      <c r="H35" s="16">
        <v>8.5525232336067667</v>
      </c>
      <c r="J35" s="16">
        <v>0</v>
      </c>
    </row>
    <row r="36" spans="1:10" ht="14.5" x14ac:dyDescent="0.35">
      <c r="A36" t="str">
        <f t="shared" si="0"/>
        <v>DISTRIBUCION VOLUMEN X CRITERIO (kg ó litros).Total Bebidas FriasRTO CENTRO</v>
      </c>
      <c r="B36" s="16">
        <v>0</v>
      </c>
      <c r="C36" s="16">
        <v>0</v>
      </c>
      <c r="D36" s="16" t="s">
        <v>77</v>
      </c>
      <c r="E36" s="16">
        <v>7.4391780399359337</v>
      </c>
      <c r="F36" s="16">
        <v>7.4331075551376555</v>
      </c>
      <c r="G36" s="16">
        <v>6.4261970943746558</v>
      </c>
      <c r="H36" s="16">
        <v>7.7506876258610333</v>
      </c>
      <c r="J36" s="16">
        <v>0</v>
      </c>
    </row>
    <row r="37" spans="1:10" ht="14.5" x14ac:dyDescent="0.35">
      <c r="A37" t="str">
        <f t="shared" si="0"/>
        <v>DISTRIBUCION VOLUMEN X CRITERIO (kg ó litros).Total Bebidas FriasNORTE-CENTRO</v>
      </c>
      <c r="B37" s="16">
        <v>0</v>
      </c>
      <c r="C37" s="16">
        <v>0</v>
      </c>
      <c r="D37" s="16" t="s">
        <v>78</v>
      </c>
      <c r="E37" s="16">
        <v>11.339879425129773</v>
      </c>
      <c r="F37" s="16">
        <v>11.345144765786429</v>
      </c>
      <c r="G37" s="16">
        <v>7.3608501504333361</v>
      </c>
      <c r="H37" s="16">
        <v>7.9258549985719382</v>
      </c>
      <c r="J37" s="16">
        <v>0</v>
      </c>
    </row>
    <row r="38" spans="1:10" ht="14.5" x14ac:dyDescent="0.35">
      <c r="A38" t="str">
        <f t="shared" si="0"/>
        <v>DISTRIBUCION VOLUMEN X CRITERIO (kg ó litros).Total Bebidas FriasNOROESTE</v>
      </c>
      <c r="B38" s="16">
        <v>0</v>
      </c>
      <c r="C38" s="16">
        <v>0</v>
      </c>
      <c r="D38" s="16" t="s">
        <v>79</v>
      </c>
      <c r="E38" s="16">
        <v>11.818543451930879</v>
      </c>
      <c r="F38" s="16">
        <v>13.465045858555694</v>
      </c>
      <c r="G38" s="16">
        <v>19.789950883827682</v>
      </c>
      <c r="H38" s="16">
        <v>7.9428502595154953</v>
      </c>
      <c r="J38" s="16">
        <v>0</v>
      </c>
    </row>
    <row r="39" spans="1:10" ht="14.5" x14ac:dyDescent="0.35">
      <c r="A39" t="str">
        <f t="shared" si="0"/>
        <v>DISTRIBUCION VOLUMEN X CRITERIO (kg ó litros).Total Bebidas Frias&lt;2MIL</v>
      </c>
      <c r="B39" s="16">
        <v>0</v>
      </c>
      <c r="C39" s="16">
        <v>0</v>
      </c>
      <c r="D39" s="16" t="s">
        <v>41</v>
      </c>
      <c r="E39" s="16">
        <v>1.0037589206875814</v>
      </c>
      <c r="F39" s="16">
        <v>2.2148806410111752</v>
      </c>
      <c r="G39" s="16">
        <v>1.5540619457994913</v>
      </c>
      <c r="H39" s="16">
        <v>2.5988690364350902</v>
      </c>
      <c r="J39" s="16">
        <v>0</v>
      </c>
    </row>
    <row r="40" spans="1:10" ht="14.5" x14ac:dyDescent="0.35">
      <c r="A40" t="str">
        <f t="shared" si="0"/>
        <v>DISTRIBUCION VOLUMEN X CRITERIO (kg ó litros).Total Bebidas Frias2-5MIL</v>
      </c>
      <c r="B40" s="16">
        <v>0</v>
      </c>
      <c r="C40" s="16">
        <v>0</v>
      </c>
      <c r="D40" s="16" t="s">
        <v>44</v>
      </c>
      <c r="E40" s="16">
        <v>5.1339287053032683</v>
      </c>
      <c r="F40" s="16">
        <v>3.8059791525887734</v>
      </c>
      <c r="G40" s="16">
        <v>6.5413848127906711</v>
      </c>
      <c r="H40" s="16">
        <v>3.5767827123309477</v>
      </c>
      <c r="J40" s="16">
        <v>0</v>
      </c>
    </row>
    <row r="41" spans="1:10" ht="14.5" x14ac:dyDescent="0.35">
      <c r="A41" t="str">
        <f t="shared" si="0"/>
        <v>DISTRIBUCION VOLUMEN X CRITERIO (kg ó litros).Total Bebidas Frias5-10MIL</v>
      </c>
      <c r="B41" s="16">
        <v>0</v>
      </c>
      <c r="C41" s="16">
        <v>0</v>
      </c>
      <c r="D41" s="16" t="s">
        <v>46</v>
      </c>
      <c r="E41" s="16">
        <v>9.5682085587057095</v>
      </c>
      <c r="F41" s="16">
        <v>5.8668613640134257</v>
      </c>
      <c r="G41" s="16">
        <v>9.4870916040114022</v>
      </c>
      <c r="H41" s="16">
        <v>10.267573814441883</v>
      </c>
      <c r="J41" s="16">
        <v>0</v>
      </c>
    </row>
    <row r="42" spans="1:10" ht="14.5" x14ac:dyDescent="0.35">
      <c r="A42" t="str">
        <f t="shared" si="0"/>
        <v>DISTRIBUCION VOLUMEN X CRITERIO (kg ó litros).Total Bebidas Frias10-30MIL</v>
      </c>
      <c r="B42" s="16">
        <v>0</v>
      </c>
      <c r="C42" s="16">
        <v>0</v>
      </c>
      <c r="D42" s="16" t="s">
        <v>48</v>
      </c>
      <c r="E42" s="16">
        <v>24.977960443968005</v>
      </c>
      <c r="F42" s="16">
        <v>27.144501697275754</v>
      </c>
      <c r="G42" s="16">
        <v>15.905331024940232</v>
      </c>
      <c r="H42" s="16">
        <v>21.657071775385916</v>
      </c>
      <c r="J42" s="16">
        <v>0</v>
      </c>
    </row>
    <row r="43" spans="1:10" ht="14.5" x14ac:dyDescent="0.35">
      <c r="A43" t="str">
        <f t="shared" si="0"/>
        <v>DISTRIBUCION VOLUMEN X CRITERIO (kg ó litros).Total Bebidas Frias30-100MIL</v>
      </c>
      <c r="B43" s="16">
        <v>0</v>
      </c>
      <c r="C43" s="16">
        <v>0</v>
      </c>
      <c r="D43" s="16" t="s">
        <v>50</v>
      </c>
      <c r="E43" s="16">
        <v>18.17007396038677</v>
      </c>
      <c r="F43" s="16">
        <v>16.767429720013165</v>
      </c>
      <c r="G43" s="16">
        <v>13.879097053224084</v>
      </c>
      <c r="H43" s="16">
        <v>18.389228031807257</v>
      </c>
      <c r="J43" s="16">
        <v>0</v>
      </c>
    </row>
    <row r="44" spans="1:10" ht="14.5" x14ac:dyDescent="0.35">
      <c r="A44" t="str">
        <f t="shared" si="0"/>
        <v>DISTRIBUCION VOLUMEN X CRITERIO (kg ó litros).Total Bebidas Frias100-200MIL</v>
      </c>
      <c r="B44" s="16">
        <v>0</v>
      </c>
      <c r="C44" s="16">
        <v>0</v>
      </c>
      <c r="D44" s="16" t="s">
        <v>52</v>
      </c>
      <c r="E44" s="16">
        <v>7.8985464506543535</v>
      </c>
      <c r="F44" s="16">
        <v>10.100843630449285</v>
      </c>
      <c r="G44" s="16">
        <v>9.6512990344476055</v>
      </c>
      <c r="H44" s="16">
        <v>19.532137566463987</v>
      </c>
      <c r="J44" s="16">
        <v>0</v>
      </c>
    </row>
    <row r="45" spans="1:10" ht="14.5" x14ac:dyDescent="0.35">
      <c r="A45" t="str">
        <f t="shared" si="0"/>
        <v>DISTRIBUCION VOLUMEN X CRITERIO (kg ó litros).Total Bebidas Frias200-500MIL</v>
      </c>
      <c r="B45" s="16">
        <v>0</v>
      </c>
      <c r="C45" s="16">
        <v>0</v>
      </c>
      <c r="D45" s="16" t="s">
        <v>54</v>
      </c>
      <c r="E45" s="16">
        <v>13.125463222794224</v>
      </c>
      <c r="F45" s="16">
        <v>17.345811371286217</v>
      </c>
      <c r="G45" s="16">
        <v>30.094556627475495</v>
      </c>
      <c r="H45" s="16">
        <v>12.75593992570132</v>
      </c>
      <c r="J45" s="16">
        <v>0</v>
      </c>
    </row>
    <row r="46" spans="1:10" ht="14.5" x14ac:dyDescent="0.35">
      <c r="A46" t="str">
        <f t="shared" si="0"/>
        <v>DISTRIBUCION VOLUMEN X CRITERIO (kg ó litros).Total Bebidas Frias&gt;500MIL</v>
      </c>
      <c r="B46" s="16">
        <v>0</v>
      </c>
      <c r="C46" s="16">
        <v>0</v>
      </c>
      <c r="D46" s="16" t="s">
        <v>56</v>
      </c>
      <c r="E46" s="16">
        <v>20.122054927066348</v>
      </c>
      <c r="F46" s="16">
        <v>16.753694562436333</v>
      </c>
      <c r="G46" s="16">
        <v>12.887177446850673</v>
      </c>
      <c r="H46" s="16">
        <v>11.222391887837304</v>
      </c>
      <c r="J46" s="16">
        <v>0</v>
      </c>
    </row>
    <row r="47" spans="1:10" ht="14.5" x14ac:dyDescent="0.35">
      <c r="A47" t="str">
        <f t="shared" si="0"/>
        <v>DISTRIBUCION VOLUMEN X CRITERIO (kg ó litros).Total Bebidas FriasDE 15 A 19 AÑOS</v>
      </c>
      <c r="B47" s="16">
        <v>0</v>
      </c>
      <c r="C47" s="16">
        <v>0</v>
      </c>
      <c r="D47" s="16" t="s">
        <v>80</v>
      </c>
      <c r="E47" s="16">
        <v>2.3817998857243103</v>
      </c>
      <c r="F47" s="16">
        <v>2.46048082018378</v>
      </c>
      <c r="G47" s="16">
        <v>3.5483492955045888</v>
      </c>
      <c r="H47" s="16">
        <v>3.1911127690189929</v>
      </c>
      <c r="J47" s="16">
        <v>0</v>
      </c>
    </row>
    <row r="48" spans="1:10" ht="14.5" x14ac:dyDescent="0.35">
      <c r="A48" t="str">
        <f t="shared" si="0"/>
        <v>DISTRIBUCION VOLUMEN X CRITERIO (kg ó litros).Total Bebidas FriasDE 20 A 24 AÑOS</v>
      </c>
      <c r="B48" s="16">
        <v>0</v>
      </c>
      <c r="C48" s="16">
        <v>0</v>
      </c>
      <c r="D48" s="16" t="s">
        <v>81</v>
      </c>
      <c r="E48" s="16">
        <v>6.6572798534441286</v>
      </c>
      <c r="F48" s="16">
        <v>6.3612338229724941</v>
      </c>
      <c r="G48" s="16">
        <v>10.422126816447067</v>
      </c>
      <c r="H48" s="16">
        <v>5.9808387614674068</v>
      </c>
      <c r="J48" s="16">
        <v>0</v>
      </c>
    </row>
    <row r="49" spans="1:10" ht="14.5" x14ac:dyDescent="0.35">
      <c r="A49" t="str">
        <f t="shared" si="0"/>
        <v>DISTRIBUCION VOLUMEN X CRITERIO (kg ó litros).Total Bebidas FriasDE 25 A 34 AÑOS</v>
      </c>
      <c r="B49" s="16">
        <v>0</v>
      </c>
      <c r="C49" s="16">
        <v>0</v>
      </c>
      <c r="D49" s="16" t="s">
        <v>82</v>
      </c>
      <c r="E49" s="16">
        <v>8.9702852545843932</v>
      </c>
      <c r="F49" s="16">
        <v>12.42852976585556</v>
      </c>
      <c r="G49" s="16">
        <v>8.5630387943341706</v>
      </c>
      <c r="H49" s="16">
        <v>11.018080289603331</v>
      </c>
      <c r="J49" s="16">
        <v>0</v>
      </c>
    </row>
    <row r="50" spans="1:10" ht="14.5" x14ac:dyDescent="0.35">
      <c r="A50" t="str">
        <f t="shared" si="0"/>
        <v>DISTRIBUCION VOLUMEN X CRITERIO (kg ó litros).Total Bebidas FriasDE 35 A 49 AÑOS</v>
      </c>
      <c r="B50" s="16">
        <v>0</v>
      </c>
      <c r="C50" s="16">
        <v>0</v>
      </c>
      <c r="D50" s="16" t="s">
        <v>83</v>
      </c>
      <c r="E50" s="16">
        <v>30.7500504563166</v>
      </c>
      <c r="F50" s="16">
        <v>28.580424754074198</v>
      </c>
      <c r="G50" s="16">
        <v>27.68782177876335</v>
      </c>
      <c r="H50" s="16">
        <v>22.934504391076217</v>
      </c>
      <c r="J50" s="16">
        <v>0</v>
      </c>
    </row>
    <row r="51" spans="1:10" ht="14.5" x14ac:dyDescent="0.35">
      <c r="A51" t="str">
        <f t="shared" si="0"/>
        <v>DISTRIBUCION VOLUMEN X CRITERIO (kg ó litros).Total Bebidas FriasDE 50 A 59 AÑOS</v>
      </c>
      <c r="B51" s="16">
        <v>0</v>
      </c>
      <c r="C51" s="16">
        <v>0</v>
      </c>
      <c r="D51" s="16" t="s">
        <v>84</v>
      </c>
      <c r="E51" s="16">
        <v>30.962483405664237</v>
      </c>
      <c r="F51" s="16">
        <v>22.746823034993053</v>
      </c>
      <c r="G51" s="16">
        <v>21.342764538923198</v>
      </c>
      <c r="H51" s="16">
        <v>21.108112461457235</v>
      </c>
      <c r="J51" s="16">
        <v>0</v>
      </c>
    </row>
    <row r="52" spans="1:10" ht="14.5" x14ac:dyDescent="0.35">
      <c r="A52" t="str">
        <f t="shared" si="0"/>
        <v>DISTRIBUCION VOLUMEN X CRITERIO (kg ó litros).Total Bebidas FriasDE 60 A 75 AÑOS</v>
      </c>
      <c r="B52" s="16">
        <v>0</v>
      </c>
      <c r="C52" s="16">
        <v>0</v>
      </c>
      <c r="D52" s="16" t="s">
        <v>85</v>
      </c>
      <c r="E52" s="16">
        <v>20.278092411684792</v>
      </c>
      <c r="F52" s="16">
        <v>27.422509406040408</v>
      </c>
      <c r="G52" s="16">
        <v>28.435901647537442</v>
      </c>
      <c r="H52" s="16">
        <v>35.76734250912493</v>
      </c>
      <c r="J52" s="16">
        <v>0</v>
      </c>
    </row>
    <row r="53" spans="1:10" ht="14.5" x14ac:dyDescent="0.35">
      <c r="A53" t="str">
        <f t="shared" si="0"/>
        <v>DISTRIBUCION VOLUMEN X CRITERIO (kg ó litros).Total Bebidas FriasNIVEL ALTO</v>
      </c>
      <c r="B53" s="16">
        <v>0</v>
      </c>
      <c r="C53" s="16">
        <v>0</v>
      </c>
      <c r="D53" s="16" t="s">
        <v>86</v>
      </c>
      <c r="E53" s="16">
        <v>17.240537592216519</v>
      </c>
      <c r="F53" s="16">
        <v>18.807977162480114</v>
      </c>
      <c r="G53" s="16">
        <v>16.696332528298615</v>
      </c>
      <c r="H53" s="16">
        <v>22.151258512985841</v>
      </c>
      <c r="J53" s="16">
        <v>0</v>
      </c>
    </row>
    <row r="54" spans="1:10" ht="14.5" x14ac:dyDescent="0.35">
      <c r="A54" t="str">
        <f t="shared" si="0"/>
        <v>DISTRIBUCION VOLUMEN X CRITERIO (kg ó litros).Total Bebidas FriasNIVEL MEDIO ALTO</v>
      </c>
      <c r="B54" s="16">
        <v>0</v>
      </c>
      <c r="C54" s="16">
        <v>0</v>
      </c>
      <c r="D54" s="16" t="s">
        <v>87</v>
      </c>
      <c r="E54" s="16">
        <v>10.97773098293275</v>
      </c>
      <c r="F54" s="16">
        <v>16.532374276545546</v>
      </c>
      <c r="G54" s="16">
        <v>9.4898258663769059</v>
      </c>
      <c r="H54" s="16">
        <v>12.74212046097008</v>
      </c>
      <c r="J54" s="16">
        <v>0</v>
      </c>
    </row>
    <row r="55" spans="1:10" ht="14.5" x14ac:dyDescent="0.35">
      <c r="A55" t="str">
        <f t="shared" si="0"/>
        <v>DISTRIBUCION VOLUMEN X CRITERIO (kg ó litros).Total Bebidas FriasNIVEL MEDIO</v>
      </c>
      <c r="B55" s="16">
        <v>0</v>
      </c>
      <c r="C55" s="16">
        <v>0</v>
      </c>
      <c r="D55" s="16" t="s">
        <v>88</v>
      </c>
      <c r="E55" s="16">
        <v>15.183238507789884</v>
      </c>
      <c r="F55" s="16">
        <v>21.6903369019245</v>
      </c>
      <c r="G55" s="16">
        <v>25.48893356905328</v>
      </c>
      <c r="H55" s="16">
        <v>24.754801202886771</v>
      </c>
      <c r="J55" s="16">
        <v>0</v>
      </c>
    </row>
    <row r="56" spans="1:10" ht="14.5" x14ac:dyDescent="0.35">
      <c r="A56" t="str">
        <f t="shared" si="0"/>
        <v>DISTRIBUCION VOLUMEN X CRITERIO (kg ó litros).Total Bebidas FriasNIVEL MEDIO BAJO</v>
      </c>
      <c r="B56" s="16">
        <v>0</v>
      </c>
      <c r="C56" s="16">
        <v>0</v>
      </c>
      <c r="D56" s="16" t="s">
        <v>89</v>
      </c>
      <c r="E56" s="16">
        <v>20.556235303274232</v>
      </c>
      <c r="F56" s="16">
        <v>18.624557795275379</v>
      </c>
      <c r="G56" s="16">
        <v>18.320515389817025</v>
      </c>
      <c r="H56" s="16">
        <v>22.905637418487345</v>
      </c>
      <c r="J56" s="16">
        <v>0</v>
      </c>
    </row>
    <row r="57" spans="1:10" ht="14.5" x14ac:dyDescent="0.35">
      <c r="A57" t="str">
        <f t="shared" si="0"/>
        <v>DISTRIBUCION VOLUMEN X CRITERIO (kg ó litros).Total Bebidas FriasNIVEL BAJO</v>
      </c>
      <c r="B57" s="16">
        <v>0</v>
      </c>
      <c r="C57" s="16">
        <v>0</v>
      </c>
      <c r="D57" s="16" t="s">
        <v>90</v>
      </c>
      <c r="E57" s="16">
        <v>36.042252108706144</v>
      </c>
      <c r="F57" s="16">
        <v>24.344754275598447</v>
      </c>
      <c r="G57" s="16">
        <v>30.00439003202008</v>
      </c>
      <c r="H57" s="16">
        <v>17.446174916890271</v>
      </c>
      <c r="J57" s="16">
        <v>0</v>
      </c>
    </row>
    <row r="58" spans="1:10" ht="14.5" x14ac:dyDescent="0.35">
      <c r="A58" t="str">
        <f>$B$2&amp;$C$58&amp;D58</f>
        <v>DISTRIBUCION VOLUMEN X CRITERIO (kg ó litros)Total bebidas de vinoT.ESPAÑA</v>
      </c>
      <c r="B58" s="16">
        <v>0</v>
      </c>
      <c r="C58" s="16" t="s">
        <v>137</v>
      </c>
      <c r="D58" s="16" t="s">
        <v>22</v>
      </c>
      <c r="E58" s="16">
        <v>100</v>
      </c>
      <c r="F58" s="16">
        <v>100</v>
      </c>
      <c r="G58" s="16">
        <v>100</v>
      </c>
      <c r="H58" s="16">
        <v>100</v>
      </c>
      <c r="J58" s="16">
        <v>0</v>
      </c>
    </row>
    <row r="59" spans="1:10" ht="14.5" x14ac:dyDescent="0.35">
      <c r="A59" t="str">
        <f t="shared" ref="A59:A85" si="1">$B$2&amp;$C$58&amp;D59</f>
        <v>DISTRIBUCION VOLUMEN X CRITERIO (kg ó litros)Total bebidas de vinoBCN AM</v>
      </c>
      <c r="B59" s="16">
        <v>0</v>
      </c>
      <c r="C59" s="16">
        <v>0</v>
      </c>
      <c r="D59" s="16" t="s">
        <v>72</v>
      </c>
      <c r="E59" s="16">
        <v>10.897801730099427</v>
      </c>
      <c r="F59" s="16">
        <v>11.029683130368866</v>
      </c>
      <c r="G59" s="16">
        <v>7.5844377989130143</v>
      </c>
      <c r="H59" s="16">
        <v>5.8920190214037831</v>
      </c>
      <c r="J59" s="16">
        <v>0</v>
      </c>
    </row>
    <row r="60" spans="1:10" ht="14.5" x14ac:dyDescent="0.35">
      <c r="A60" t="str">
        <f t="shared" si="1"/>
        <v>DISTRIBUCION VOLUMEN X CRITERIO (kg ó litros)Total bebidas de vinoREST.CAT ARAGON</v>
      </c>
      <c r="B60" s="16">
        <v>0</v>
      </c>
      <c r="C60" s="16">
        <v>0</v>
      </c>
      <c r="D60" s="16" t="s">
        <v>73</v>
      </c>
      <c r="E60" s="16">
        <v>16.401572204444783</v>
      </c>
      <c r="F60" s="16">
        <v>8.3840746188575253</v>
      </c>
      <c r="G60" s="16">
        <v>16.43630023524338</v>
      </c>
      <c r="H60" s="16">
        <v>21.067655141878323</v>
      </c>
      <c r="J60" s="16">
        <v>0</v>
      </c>
    </row>
    <row r="61" spans="1:10" ht="14.5" x14ac:dyDescent="0.35">
      <c r="A61" t="str">
        <f t="shared" si="1"/>
        <v>DISTRIBUCION VOLUMEN X CRITERIO (kg ó litros)Total bebidas de vinoLEVANTE</v>
      </c>
      <c r="B61" s="16">
        <v>0</v>
      </c>
      <c r="C61" s="16">
        <v>0</v>
      </c>
      <c r="D61" s="16" t="s">
        <v>74</v>
      </c>
      <c r="E61" s="16">
        <v>11.823992013186114</v>
      </c>
      <c r="F61" s="16">
        <v>7.3965979590607684</v>
      </c>
      <c r="G61" s="16">
        <v>12.145977217312616</v>
      </c>
      <c r="H61" s="16">
        <v>8.1441563125228722</v>
      </c>
      <c r="J61" s="16">
        <v>0</v>
      </c>
    </row>
    <row r="62" spans="1:10" ht="14.5" x14ac:dyDescent="0.35">
      <c r="A62" t="str">
        <f t="shared" si="1"/>
        <v>DISTRIBUCION VOLUMEN X CRITERIO (kg ó litros)Total bebidas de vinoANDALUCIA</v>
      </c>
      <c r="B62" s="16">
        <v>0</v>
      </c>
      <c r="C62" s="16">
        <v>0</v>
      </c>
      <c r="D62" s="16" t="s">
        <v>75</v>
      </c>
      <c r="E62" s="16">
        <v>8.4621152248226821</v>
      </c>
      <c r="F62" s="16">
        <v>12.897767485758843</v>
      </c>
      <c r="G62" s="16">
        <v>5.8852761055152962</v>
      </c>
      <c r="H62" s="16">
        <v>6.9374774039024052</v>
      </c>
      <c r="J62" s="16">
        <v>0</v>
      </c>
    </row>
    <row r="63" spans="1:10" ht="14.5" x14ac:dyDescent="0.35">
      <c r="A63" t="str">
        <f t="shared" si="1"/>
        <v>DISTRIBUCION VOLUMEN X CRITERIO (kg ó litros)Total bebidas de vinoMDD AM</v>
      </c>
      <c r="B63" s="16">
        <v>0</v>
      </c>
      <c r="C63" s="16">
        <v>0</v>
      </c>
      <c r="D63" s="16" t="s">
        <v>76</v>
      </c>
      <c r="E63" s="16">
        <v>12.034900881657668</v>
      </c>
      <c r="F63" s="16">
        <v>12.26497495414271</v>
      </c>
      <c r="G63" s="16">
        <v>17.301581529957481</v>
      </c>
      <c r="H63" s="16">
        <v>8.6820162535013132</v>
      </c>
      <c r="J63" s="16">
        <v>0</v>
      </c>
    </row>
    <row r="64" spans="1:10" ht="14.5" x14ac:dyDescent="0.35">
      <c r="A64" t="str">
        <f t="shared" si="1"/>
        <v>DISTRIBUCION VOLUMEN X CRITERIO (kg ó litros)Total bebidas de vinoRTO CENTRO</v>
      </c>
      <c r="B64" s="16">
        <v>0</v>
      </c>
      <c r="C64" s="16">
        <v>0</v>
      </c>
      <c r="D64" s="16" t="s">
        <v>77</v>
      </c>
      <c r="E64" s="16">
        <v>12.113256330851213</v>
      </c>
      <c r="F64" s="16">
        <v>6.9745976566874122</v>
      </c>
      <c r="G64" s="16">
        <v>6.6319157985755632</v>
      </c>
      <c r="H64" s="16">
        <v>11.504381450881143</v>
      </c>
      <c r="J64" s="16">
        <v>0</v>
      </c>
    </row>
    <row r="65" spans="1:10" ht="14.5" x14ac:dyDescent="0.35">
      <c r="A65" t="str">
        <f t="shared" si="1"/>
        <v>DISTRIBUCION VOLUMEN X CRITERIO (kg ó litros)Total bebidas de vinoNORTE-CENTRO</v>
      </c>
      <c r="B65" s="16">
        <v>0</v>
      </c>
      <c r="C65" s="16">
        <v>0</v>
      </c>
      <c r="D65" s="16" t="s">
        <v>78</v>
      </c>
      <c r="E65" s="16">
        <v>16.913826123346539</v>
      </c>
      <c r="F65" s="16">
        <v>26.272147393501022</v>
      </c>
      <c r="G65" s="16">
        <v>17.867005387207332</v>
      </c>
      <c r="H65" s="16">
        <v>24.059799024702304</v>
      </c>
      <c r="J65" s="16">
        <v>0</v>
      </c>
    </row>
    <row r="66" spans="1:10" ht="14.5" x14ac:dyDescent="0.35">
      <c r="A66" t="str">
        <f t="shared" si="1"/>
        <v>DISTRIBUCION VOLUMEN X CRITERIO (kg ó litros)Total bebidas de vinoNOROESTE</v>
      </c>
      <c r="B66" s="16">
        <v>0</v>
      </c>
      <c r="C66" s="16">
        <v>0</v>
      </c>
      <c r="D66" s="16" t="s">
        <v>79</v>
      </c>
      <c r="E66" s="16">
        <v>11.352507688486718</v>
      </c>
      <c r="F66" s="16">
        <v>14.780156267694148</v>
      </c>
      <c r="G66" s="16">
        <v>16.14750956771368</v>
      </c>
      <c r="H66" s="16">
        <v>13.712493527591892</v>
      </c>
      <c r="J66" s="16">
        <v>0</v>
      </c>
    </row>
    <row r="67" spans="1:10" ht="14.5" x14ac:dyDescent="0.35">
      <c r="A67" t="str">
        <f t="shared" si="1"/>
        <v>DISTRIBUCION VOLUMEN X CRITERIO (kg ó litros)Total bebidas de vino&lt;2MIL</v>
      </c>
      <c r="B67" s="16">
        <v>0</v>
      </c>
      <c r="C67" s="16">
        <v>0</v>
      </c>
      <c r="D67" s="16" t="s">
        <v>41</v>
      </c>
      <c r="E67" s="16">
        <v>0.14219996184244277</v>
      </c>
      <c r="F67" s="16">
        <v>1.4250446207692438</v>
      </c>
      <c r="G67" s="16">
        <v>2.6508408203961582</v>
      </c>
      <c r="H67" s="16">
        <v>4.7281248837032459</v>
      </c>
      <c r="J67" s="16">
        <v>0</v>
      </c>
    </row>
    <row r="68" spans="1:10" ht="14.5" x14ac:dyDescent="0.35">
      <c r="A68" t="str">
        <f t="shared" si="1"/>
        <v>DISTRIBUCION VOLUMEN X CRITERIO (kg ó litros)Total bebidas de vino2-5MIL</v>
      </c>
      <c r="B68" s="16">
        <v>0</v>
      </c>
      <c r="C68" s="16">
        <v>0</v>
      </c>
      <c r="D68" s="16" t="s">
        <v>44</v>
      </c>
      <c r="E68" s="16">
        <v>4.9392469801959553</v>
      </c>
      <c r="F68" s="16">
        <v>3.5140158348988697</v>
      </c>
      <c r="G68" s="16">
        <v>7.9934351718673389</v>
      </c>
      <c r="H68" s="16">
        <v>3.9548831240903191</v>
      </c>
      <c r="J68" s="16">
        <v>0</v>
      </c>
    </row>
    <row r="69" spans="1:10" ht="14.5" x14ac:dyDescent="0.35">
      <c r="A69" t="str">
        <f t="shared" si="1"/>
        <v>DISTRIBUCION VOLUMEN X CRITERIO (kg ó litros)Total bebidas de vino5-10MIL</v>
      </c>
      <c r="B69" s="16">
        <v>0</v>
      </c>
      <c r="C69" s="16">
        <v>0</v>
      </c>
      <c r="D69" s="16" t="s">
        <v>46</v>
      </c>
      <c r="E69" s="16">
        <v>14.173102748874383</v>
      </c>
      <c r="F69" s="16">
        <v>9.4363456065012858</v>
      </c>
      <c r="G69" s="16">
        <v>25.054839594067108</v>
      </c>
      <c r="H69" s="16">
        <v>19.765114975824826</v>
      </c>
      <c r="J69" s="16">
        <v>0</v>
      </c>
    </row>
    <row r="70" spans="1:10" ht="14.5" x14ac:dyDescent="0.35">
      <c r="A70" t="str">
        <f t="shared" si="1"/>
        <v>DISTRIBUCION VOLUMEN X CRITERIO (kg ó litros)Total bebidas de vino10-30MIL</v>
      </c>
      <c r="B70" s="16">
        <v>0</v>
      </c>
      <c r="C70" s="16">
        <v>0</v>
      </c>
      <c r="D70" s="16" t="s">
        <v>48</v>
      </c>
      <c r="E70" s="16">
        <v>26.386193220339948</v>
      </c>
      <c r="F70" s="16">
        <v>31.845263988032222</v>
      </c>
      <c r="G70" s="16">
        <v>17.303267480011939</v>
      </c>
      <c r="H70" s="16">
        <v>29.599986548502837</v>
      </c>
      <c r="J70" s="16">
        <v>0</v>
      </c>
    </row>
    <row r="71" spans="1:10" ht="14.5" x14ac:dyDescent="0.35">
      <c r="A71" t="str">
        <f t="shared" si="1"/>
        <v>DISTRIBUCION VOLUMEN X CRITERIO (kg ó litros)Total bebidas de vino30-100MIL</v>
      </c>
      <c r="B71" s="16">
        <v>0</v>
      </c>
      <c r="C71" s="16">
        <v>0</v>
      </c>
      <c r="D71" s="16" t="s">
        <v>50</v>
      </c>
      <c r="E71" s="16">
        <v>17.091600077832865</v>
      </c>
      <c r="F71" s="16">
        <v>18.36738261893754</v>
      </c>
      <c r="G71" s="16">
        <v>12.786726788111746</v>
      </c>
      <c r="H71" s="16">
        <v>13.115974679912213</v>
      </c>
      <c r="J71" s="16">
        <v>0</v>
      </c>
    </row>
    <row r="72" spans="1:10" ht="14.5" x14ac:dyDescent="0.35">
      <c r="A72" t="str">
        <f t="shared" si="1"/>
        <v>DISTRIBUCION VOLUMEN X CRITERIO (kg ó litros)Total bebidas de vino100-200MIL</v>
      </c>
      <c r="B72" s="16">
        <v>0</v>
      </c>
      <c r="C72" s="16">
        <v>0</v>
      </c>
      <c r="D72" s="16" t="s">
        <v>52</v>
      </c>
      <c r="E72" s="16">
        <v>8.5340960520436706</v>
      </c>
      <c r="F72" s="16">
        <v>5.737202860861875</v>
      </c>
      <c r="G72" s="16">
        <v>5.9947755088720562</v>
      </c>
      <c r="H72" s="16">
        <v>4.8750840680005787</v>
      </c>
      <c r="J72" s="16">
        <v>0</v>
      </c>
    </row>
    <row r="73" spans="1:10" ht="14.5" x14ac:dyDescent="0.35">
      <c r="A73" t="str">
        <f t="shared" si="1"/>
        <v>DISTRIBUCION VOLUMEN X CRITERIO (kg ó litros)Total bebidas de vino200-500MIL</v>
      </c>
      <c r="B73" s="16">
        <v>0</v>
      </c>
      <c r="C73" s="16">
        <v>0</v>
      </c>
      <c r="D73" s="16" t="s">
        <v>54</v>
      </c>
      <c r="E73" s="16">
        <v>11.293363180868917</v>
      </c>
      <c r="F73" s="16">
        <v>8.9461825354470186</v>
      </c>
      <c r="G73" s="16">
        <v>9.0139422570204779</v>
      </c>
      <c r="H73" s="16">
        <v>13.176120669320463</v>
      </c>
      <c r="J73" s="16">
        <v>0</v>
      </c>
    </row>
    <row r="74" spans="1:10" ht="14.5" x14ac:dyDescent="0.35">
      <c r="A74" t="str">
        <f t="shared" si="1"/>
        <v>DISTRIBUCION VOLUMEN X CRITERIO (kg ó litros)Total bebidas de vino&gt;500MIL</v>
      </c>
      <c r="B74" s="16">
        <v>0</v>
      </c>
      <c r="C74" s="16">
        <v>0</v>
      </c>
      <c r="D74" s="16" t="s">
        <v>56</v>
      </c>
      <c r="E74" s="16">
        <v>17.440179024363843</v>
      </c>
      <c r="F74" s="16">
        <v>20.728567677893295</v>
      </c>
      <c r="G74" s="16">
        <v>19.202171932224989</v>
      </c>
      <c r="H74" s="16">
        <v>10.784713017795685</v>
      </c>
      <c r="J74" s="16">
        <v>0</v>
      </c>
    </row>
    <row r="75" spans="1:10" ht="14.5" x14ac:dyDescent="0.35">
      <c r="A75" t="str">
        <f t="shared" si="1"/>
        <v>DISTRIBUCION VOLUMEN X CRITERIO (kg ó litros)Total bebidas de vinoDE 15 A 19 AÑOS</v>
      </c>
      <c r="B75" s="16">
        <v>0</v>
      </c>
      <c r="C75" s="16">
        <v>0</v>
      </c>
      <c r="D75" s="16" t="s">
        <v>80</v>
      </c>
      <c r="E75" s="16" t="s">
        <v>91</v>
      </c>
      <c r="F75" s="16" t="s">
        <v>91</v>
      </c>
      <c r="G75" s="16" t="s">
        <v>91</v>
      </c>
      <c r="H75" s="16" t="s">
        <v>91</v>
      </c>
      <c r="J75" s="16">
        <v>0</v>
      </c>
    </row>
    <row r="76" spans="1:10" ht="14.5" x14ac:dyDescent="0.35">
      <c r="A76" t="str">
        <f t="shared" si="1"/>
        <v>DISTRIBUCION VOLUMEN X CRITERIO (kg ó litros)Total bebidas de vinoDE 20 A 24 AÑOS</v>
      </c>
      <c r="B76" s="16">
        <v>0</v>
      </c>
      <c r="C76" s="16">
        <v>0</v>
      </c>
      <c r="D76" s="16" t="s">
        <v>81</v>
      </c>
      <c r="E76" s="16">
        <v>3.6397321579644419</v>
      </c>
      <c r="F76" s="16">
        <v>0.24108370817948052</v>
      </c>
      <c r="G76" s="16">
        <v>0.94217351533164362</v>
      </c>
      <c r="H76" s="16">
        <v>0.55807367217242365</v>
      </c>
      <c r="J76" s="16">
        <v>0</v>
      </c>
    </row>
    <row r="77" spans="1:10" ht="14.5" x14ac:dyDescent="0.35">
      <c r="A77" t="str">
        <f t="shared" si="1"/>
        <v>DISTRIBUCION VOLUMEN X CRITERIO (kg ó litros)Total bebidas de vinoDE 25 A 34 AÑOS</v>
      </c>
      <c r="B77" s="16">
        <v>0</v>
      </c>
      <c r="C77" s="16">
        <v>0</v>
      </c>
      <c r="D77" s="16" t="s">
        <v>82</v>
      </c>
      <c r="E77" s="16">
        <v>4.1309306007866518</v>
      </c>
      <c r="F77" s="16">
        <v>1.3480491703302444</v>
      </c>
      <c r="G77" s="16">
        <v>2.222470925853544</v>
      </c>
      <c r="H77" s="16">
        <v>2.8777999035260273</v>
      </c>
      <c r="J77" s="16">
        <v>0</v>
      </c>
    </row>
    <row r="78" spans="1:10" ht="14.5" x14ac:dyDescent="0.35">
      <c r="A78" t="str">
        <f t="shared" si="1"/>
        <v>DISTRIBUCION VOLUMEN X CRITERIO (kg ó litros)Total bebidas de vinoDE 35 A 49 AÑOS</v>
      </c>
      <c r="B78" s="16">
        <v>0</v>
      </c>
      <c r="C78" s="16">
        <v>0</v>
      </c>
      <c r="D78" s="16" t="s">
        <v>83</v>
      </c>
      <c r="E78" s="16">
        <v>25.853048257954725</v>
      </c>
      <c r="F78" s="16">
        <v>31.529375235900531</v>
      </c>
      <c r="G78" s="16">
        <v>25.527251267922075</v>
      </c>
      <c r="H78" s="16">
        <v>16.738741251135561</v>
      </c>
      <c r="J78" s="16">
        <v>0</v>
      </c>
    </row>
    <row r="79" spans="1:10" ht="14.5" x14ac:dyDescent="0.35">
      <c r="A79" t="str">
        <f t="shared" si="1"/>
        <v>DISTRIBUCION VOLUMEN X CRITERIO (kg ó litros)Total bebidas de vinoDE 50 A 59 AÑOS</v>
      </c>
      <c r="B79" s="16">
        <v>0</v>
      </c>
      <c r="C79" s="16">
        <v>0</v>
      </c>
      <c r="D79" s="16" t="s">
        <v>84</v>
      </c>
      <c r="E79" s="16">
        <v>20.92688359155186</v>
      </c>
      <c r="F79" s="16">
        <v>25.132873515037886</v>
      </c>
      <c r="G79" s="16">
        <v>26.152841300868126</v>
      </c>
      <c r="H79" s="16">
        <v>26.905356757023192</v>
      </c>
      <c r="J79" s="16">
        <v>0</v>
      </c>
    </row>
    <row r="80" spans="1:10" ht="14.5" x14ac:dyDescent="0.35">
      <c r="A80" t="str">
        <f t="shared" si="1"/>
        <v>DISTRIBUCION VOLUMEN X CRITERIO (kg ó litros)Total bebidas de vinoDE 60 A 75 AÑOS</v>
      </c>
      <c r="B80" s="16">
        <v>0</v>
      </c>
      <c r="C80" s="16">
        <v>0</v>
      </c>
      <c r="D80" s="16" t="s">
        <v>85</v>
      </c>
      <c r="E80" s="16">
        <v>45.449377064874113</v>
      </c>
      <c r="F80" s="16">
        <v>41.748625773401379</v>
      </c>
      <c r="G80" s="16">
        <v>45.155260610520202</v>
      </c>
      <c r="H80" s="16">
        <v>52.920026014148881</v>
      </c>
      <c r="J80" s="16">
        <v>0</v>
      </c>
    </row>
    <row r="81" spans="1:10" ht="14.5" x14ac:dyDescent="0.35">
      <c r="A81" t="str">
        <f t="shared" si="1"/>
        <v>DISTRIBUCION VOLUMEN X CRITERIO (kg ó litros)Total bebidas de vinoNIVEL ALTO</v>
      </c>
      <c r="B81" s="16">
        <v>0</v>
      </c>
      <c r="C81" s="16">
        <v>0</v>
      </c>
      <c r="D81" s="16" t="s">
        <v>86</v>
      </c>
      <c r="E81" s="16">
        <v>22.109202987338776</v>
      </c>
      <c r="F81" s="16">
        <v>15.05026946378003</v>
      </c>
      <c r="G81" s="16">
        <v>15.713722497504509</v>
      </c>
      <c r="H81" s="16">
        <v>18.309777786365412</v>
      </c>
      <c r="J81" s="16">
        <v>0</v>
      </c>
    </row>
    <row r="82" spans="1:10" ht="14.5" x14ac:dyDescent="0.35">
      <c r="A82" t="str">
        <f t="shared" si="1"/>
        <v>DISTRIBUCION VOLUMEN X CRITERIO (kg ó litros)Total bebidas de vinoNIVEL MEDIO ALTO</v>
      </c>
      <c r="B82" s="16">
        <v>0</v>
      </c>
      <c r="C82" s="16">
        <v>0</v>
      </c>
      <c r="D82" s="16" t="s">
        <v>87</v>
      </c>
      <c r="E82" s="16">
        <v>11.198983482754166</v>
      </c>
      <c r="F82" s="16">
        <v>14.455767543547825</v>
      </c>
      <c r="G82" s="16">
        <v>11.988949918323023</v>
      </c>
      <c r="H82" s="16">
        <v>17.519174559782037</v>
      </c>
      <c r="J82" s="16">
        <v>0</v>
      </c>
    </row>
    <row r="83" spans="1:10" ht="14.5" x14ac:dyDescent="0.35">
      <c r="A83" t="str">
        <f t="shared" si="1"/>
        <v>DISTRIBUCION VOLUMEN X CRITERIO (kg ó litros)Total bebidas de vinoNIVEL MEDIO</v>
      </c>
      <c r="B83" s="16">
        <v>0</v>
      </c>
      <c r="C83" s="16">
        <v>0</v>
      </c>
      <c r="D83" s="16" t="s">
        <v>88</v>
      </c>
      <c r="E83" s="16">
        <v>13.840044874717542</v>
      </c>
      <c r="F83" s="16">
        <v>18.324466337756345</v>
      </c>
      <c r="G83" s="16">
        <v>30.411395738493329</v>
      </c>
      <c r="H83" s="16">
        <v>30.412542922587903</v>
      </c>
      <c r="J83" s="16">
        <v>0</v>
      </c>
    </row>
    <row r="84" spans="1:10" ht="14.5" x14ac:dyDescent="0.35">
      <c r="A84" t="str">
        <f t="shared" si="1"/>
        <v>DISTRIBUCION VOLUMEN X CRITERIO (kg ó litros)Total bebidas de vinoNIVEL MEDIO BAJO</v>
      </c>
      <c r="B84" s="16">
        <v>0</v>
      </c>
      <c r="C84" s="16">
        <v>0</v>
      </c>
      <c r="D84" s="16" t="s">
        <v>89</v>
      </c>
      <c r="E84" s="16">
        <v>27.028735340197542</v>
      </c>
      <c r="F84" s="16">
        <v>30.233413510455382</v>
      </c>
      <c r="G84" s="16">
        <v>23.167604211130737</v>
      </c>
      <c r="H84" s="16">
        <v>17.671097278114743</v>
      </c>
      <c r="J84" s="16">
        <v>0</v>
      </c>
    </row>
    <row r="85" spans="1:10" ht="14.5" x14ac:dyDescent="0.35">
      <c r="A85" t="str">
        <f t="shared" si="1"/>
        <v>DISTRIBUCION VOLUMEN X CRITERIO (kg ó litros)Total bebidas de vinoNIVEL BAJO</v>
      </c>
      <c r="B85" s="16">
        <v>0</v>
      </c>
      <c r="C85" s="16">
        <v>0</v>
      </c>
      <c r="D85" s="16" t="s">
        <v>90</v>
      </c>
      <c r="E85" s="16">
        <v>25.823010327600205</v>
      </c>
      <c r="F85" s="16">
        <v>21.936093418980615</v>
      </c>
      <c r="G85" s="16">
        <v>18.718330054728099</v>
      </c>
      <c r="H85" s="16">
        <v>16.087407701632024</v>
      </c>
      <c r="J85" s="16">
        <v>0</v>
      </c>
    </row>
    <row r="86" spans="1:10" ht="14.5" x14ac:dyDescent="0.35">
      <c r="A86" t="str">
        <f>$B$2&amp;$C$86&amp;D86</f>
        <v>DISTRIBUCION VOLUMEN X CRITERIO (kg ó litros)SidraT.ESPAÑA</v>
      </c>
      <c r="B86" s="16">
        <v>0</v>
      </c>
      <c r="C86" s="16" t="s">
        <v>138</v>
      </c>
      <c r="D86" s="16" t="s">
        <v>22</v>
      </c>
      <c r="E86" s="16">
        <v>100</v>
      </c>
      <c r="F86" s="16">
        <v>100</v>
      </c>
      <c r="G86" s="16">
        <v>100</v>
      </c>
      <c r="H86" s="16">
        <v>100</v>
      </c>
      <c r="J86" s="16">
        <v>0</v>
      </c>
    </row>
    <row r="87" spans="1:10" ht="14.5" x14ac:dyDescent="0.35">
      <c r="A87" t="str">
        <f t="shared" ref="A87:A113" si="2">$B$2&amp;$C$86&amp;D87</f>
        <v>DISTRIBUCION VOLUMEN X CRITERIO (kg ó litros)SidraBCN AM</v>
      </c>
      <c r="B87" s="16">
        <v>0</v>
      </c>
      <c r="C87" s="16">
        <v>0</v>
      </c>
      <c r="D87" s="16" t="s">
        <v>72</v>
      </c>
      <c r="E87" s="16" t="s">
        <v>91</v>
      </c>
      <c r="F87" s="16" t="s">
        <v>91</v>
      </c>
      <c r="G87" s="16" t="s">
        <v>91</v>
      </c>
      <c r="H87" s="16" t="s">
        <v>91</v>
      </c>
      <c r="J87" s="16">
        <v>0</v>
      </c>
    </row>
    <row r="88" spans="1:10" ht="14.5" x14ac:dyDescent="0.35">
      <c r="A88" t="str">
        <f t="shared" si="2"/>
        <v>DISTRIBUCION VOLUMEN X CRITERIO (kg ó litros)SidraREST.CAT ARAGON</v>
      </c>
      <c r="B88" s="16">
        <v>0</v>
      </c>
      <c r="C88" s="16">
        <v>0</v>
      </c>
      <c r="D88" s="16" t="s">
        <v>73</v>
      </c>
      <c r="E88" s="16">
        <v>15.107775968055853</v>
      </c>
      <c r="F88" s="16">
        <v>49.860141335976714</v>
      </c>
      <c r="G88" s="16">
        <v>21.009849632824341</v>
      </c>
      <c r="H88" s="16" t="s">
        <v>91</v>
      </c>
      <c r="J88" s="16">
        <v>0</v>
      </c>
    </row>
    <row r="89" spans="1:10" ht="14.5" x14ac:dyDescent="0.35">
      <c r="A89" t="str">
        <f t="shared" si="2"/>
        <v>DISTRIBUCION VOLUMEN X CRITERIO (kg ó litros)SidraLEVANTE</v>
      </c>
      <c r="B89" s="16">
        <v>0</v>
      </c>
      <c r="C89" s="16">
        <v>0</v>
      </c>
      <c r="D89" s="16" t="s">
        <v>74</v>
      </c>
      <c r="E89" s="16">
        <v>68.725954817780604</v>
      </c>
      <c r="F89" s="16">
        <v>21.275400505228152</v>
      </c>
      <c r="G89" s="16" t="s">
        <v>91</v>
      </c>
      <c r="H89" s="16">
        <v>6.4366850446853485</v>
      </c>
      <c r="J89" s="16">
        <v>0</v>
      </c>
    </row>
    <row r="90" spans="1:10" ht="14.5" x14ac:dyDescent="0.35">
      <c r="A90" t="str">
        <f t="shared" si="2"/>
        <v>DISTRIBUCION VOLUMEN X CRITERIO (kg ó litros)SidraANDALUCIA</v>
      </c>
      <c r="B90" s="16">
        <v>0</v>
      </c>
      <c r="C90" s="16">
        <v>0</v>
      </c>
      <c r="D90" s="16" t="s">
        <v>75</v>
      </c>
      <c r="E90" s="16">
        <v>6.8321789409679328</v>
      </c>
      <c r="F90" s="16" t="s">
        <v>91</v>
      </c>
      <c r="G90" s="16" t="s">
        <v>91</v>
      </c>
      <c r="H90" s="16" t="s">
        <v>91</v>
      </c>
      <c r="J90" s="16">
        <v>0</v>
      </c>
    </row>
    <row r="91" spans="1:10" ht="14.5" x14ac:dyDescent="0.35">
      <c r="A91" t="str">
        <f t="shared" si="2"/>
        <v>DISTRIBUCION VOLUMEN X CRITERIO (kg ó litros)SidraMDD AM</v>
      </c>
      <c r="B91" s="16">
        <v>0</v>
      </c>
      <c r="C91" s="16">
        <v>0</v>
      </c>
      <c r="D91" s="16" t="s">
        <v>76</v>
      </c>
      <c r="E91" s="16">
        <v>2.9830640446479704</v>
      </c>
      <c r="F91" s="16" t="s">
        <v>91</v>
      </c>
      <c r="G91" s="16" t="s">
        <v>91</v>
      </c>
      <c r="H91" s="16" t="s">
        <v>91</v>
      </c>
      <c r="J91" s="16">
        <v>0</v>
      </c>
    </row>
    <row r="92" spans="1:10" ht="14.5" x14ac:dyDescent="0.35">
      <c r="A92" t="str">
        <f t="shared" si="2"/>
        <v>DISTRIBUCION VOLUMEN X CRITERIO (kg ó litros)SidraRTO CENTRO</v>
      </c>
      <c r="B92" s="16">
        <v>0</v>
      </c>
      <c r="C92" s="16">
        <v>0</v>
      </c>
      <c r="D92" s="16" t="s">
        <v>77</v>
      </c>
      <c r="E92" s="16" t="s">
        <v>91</v>
      </c>
      <c r="F92" s="16" t="s">
        <v>91</v>
      </c>
      <c r="G92" s="16" t="s">
        <v>91</v>
      </c>
      <c r="H92" s="16">
        <v>8.0774082427837186</v>
      </c>
      <c r="J92" s="16">
        <v>0</v>
      </c>
    </row>
    <row r="93" spans="1:10" ht="14.5" x14ac:dyDescent="0.35">
      <c r="A93" t="str">
        <f t="shared" si="2"/>
        <v>DISTRIBUCION VOLUMEN X CRITERIO (kg ó litros)SidraNORTE-CENTRO</v>
      </c>
      <c r="B93" s="16">
        <v>0</v>
      </c>
      <c r="C93" s="16">
        <v>0</v>
      </c>
      <c r="D93" s="16" t="s">
        <v>78</v>
      </c>
      <c r="E93" s="16">
        <v>1.7802153614150595</v>
      </c>
      <c r="F93" s="16">
        <v>10.889425382918173</v>
      </c>
      <c r="G93" s="16">
        <v>13.694578122658319</v>
      </c>
      <c r="H93" s="16" t="s">
        <v>91</v>
      </c>
      <c r="J93" s="16">
        <v>0</v>
      </c>
    </row>
    <row r="94" spans="1:10" ht="14.5" x14ac:dyDescent="0.35">
      <c r="A94" t="str">
        <f t="shared" si="2"/>
        <v>DISTRIBUCION VOLUMEN X CRITERIO (kg ó litros)SidraNOROESTE</v>
      </c>
      <c r="B94" s="16">
        <v>0</v>
      </c>
      <c r="C94" s="16">
        <v>0</v>
      </c>
      <c r="D94" s="16" t="s">
        <v>79</v>
      </c>
      <c r="E94" s="16">
        <v>4.5708236612470321</v>
      </c>
      <c r="F94" s="16">
        <v>17.975013589997761</v>
      </c>
      <c r="G94" s="16">
        <v>65.295547266581195</v>
      </c>
      <c r="H94" s="16">
        <v>85.485898283321191</v>
      </c>
      <c r="J94" s="16">
        <v>0</v>
      </c>
    </row>
    <row r="95" spans="1:10" ht="14.5" x14ac:dyDescent="0.35">
      <c r="A95" t="str">
        <f t="shared" si="2"/>
        <v>DISTRIBUCION VOLUMEN X CRITERIO (kg ó litros)Sidra&lt;2MIL</v>
      </c>
      <c r="B95" s="16">
        <v>0</v>
      </c>
      <c r="C95" s="16">
        <v>0</v>
      </c>
      <c r="D95" s="16" t="s">
        <v>41</v>
      </c>
      <c r="E95" s="16" t="s">
        <v>91</v>
      </c>
      <c r="F95" s="16" t="s">
        <v>91</v>
      </c>
      <c r="G95" s="16" t="s">
        <v>91</v>
      </c>
      <c r="H95" s="16" t="s">
        <v>91</v>
      </c>
      <c r="J95" s="16">
        <v>0</v>
      </c>
    </row>
    <row r="96" spans="1:10" ht="14.5" x14ac:dyDescent="0.35">
      <c r="A96" t="str">
        <f t="shared" si="2"/>
        <v>DISTRIBUCION VOLUMEN X CRITERIO (kg ó litros)Sidra2-5MIL</v>
      </c>
      <c r="B96" s="16">
        <v>0</v>
      </c>
      <c r="C96" s="16">
        <v>0</v>
      </c>
      <c r="D96" s="16" t="s">
        <v>44</v>
      </c>
      <c r="E96" s="16" t="s">
        <v>91</v>
      </c>
      <c r="F96" s="16">
        <v>19.429418348095798</v>
      </c>
      <c r="G96" s="16">
        <v>13.694578122658319</v>
      </c>
      <c r="H96" s="16" t="s">
        <v>91</v>
      </c>
      <c r="J96" s="16">
        <v>0</v>
      </c>
    </row>
    <row r="97" spans="1:10" ht="14.5" x14ac:dyDescent="0.35">
      <c r="A97" t="str">
        <f t="shared" si="2"/>
        <v>DISTRIBUCION VOLUMEN X CRITERIO (kg ó litros)Sidra5-10MIL</v>
      </c>
      <c r="B97" s="16">
        <v>0</v>
      </c>
      <c r="C97" s="16">
        <v>0</v>
      </c>
      <c r="D97" s="16" t="s">
        <v>46</v>
      </c>
      <c r="E97" s="16">
        <v>8.6123943023829916</v>
      </c>
      <c r="F97" s="16" t="s">
        <v>91</v>
      </c>
      <c r="G97" s="16">
        <v>13.793099428837859</v>
      </c>
      <c r="H97" s="16" t="s">
        <v>91</v>
      </c>
      <c r="J97" s="16">
        <v>0</v>
      </c>
    </row>
    <row r="98" spans="1:10" ht="14.5" x14ac:dyDescent="0.35">
      <c r="A98" t="str">
        <f t="shared" si="2"/>
        <v>DISTRIBUCION VOLUMEN X CRITERIO (kg ó litros)Sidra10-30MIL</v>
      </c>
      <c r="B98" s="16">
        <v>0</v>
      </c>
      <c r="C98" s="16">
        <v>0</v>
      </c>
      <c r="D98" s="16" t="s">
        <v>48</v>
      </c>
      <c r="E98" s="16">
        <v>12.317167668223879</v>
      </c>
      <c r="F98" s="16">
        <v>3.0020503309564162</v>
      </c>
      <c r="G98" s="16">
        <v>1.7241370123057966</v>
      </c>
      <c r="H98" s="16">
        <v>8.0774082427837186</v>
      </c>
      <c r="J98" s="16">
        <v>0</v>
      </c>
    </row>
    <row r="99" spans="1:10" ht="14.5" x14ac:dyDescent="0.35">
      <c r="A99" t="str">
        <f t="shared" si="2"/>
        <v>DISTRIBUCION VOLUMEN X CRITERIO (kg ó litros)Sidra30-100MIL</v>
      </c>
      <c r="B99" s="16">
        <v>0</v>
      </c>
      <c r="C99" s="16">
        <v>0</v>
      </c>
      <c r="D99" s="16" t="s">
        <v>50</v>
      </c>
      <c r="E99" s="16">
        <v>66.079679704440025</v>
      </c>
      <c r="F99" s="16">
        <v>49.860141335976714</v>
      </c>
      <c r="G99" s="16" t="s">
        <v>91</v>
      </c>
      <c r="H99" s="16">
        <v>24.274297723902642</v>
      </c>
      <c r="J99" s="16">
        <v>0</v>
      </c>
    </row>
    <row r="100" spans="1:10" ht="14.5" x14ac:dyDescent="0.35">
      <c r="A100" t="str">
        <f t="shared" si="2"/>
        <v>DISTRIBUCION VOLUMEN X CRITERIO (kg ó litros)Sidra100-200MIL</v>
      </c>
      <c r="B100" s="16">
        <v>0</v>
      </c>
      <c r="C100" s="16">
        <v>0</v>
      </c>
      <c r="D100" s="16" t="s">
        <v>52</v>
      </c>
      <c r="E100" s="16" t="s">
        <v>91</v>
      </c>
      <c r="F100" s="16">
        <v>3.2444524030313686</v>
      </c>
      <c r="G100" s="16">
        <v>7.2167468735949907</v>
      </c>
      <c r="H100" s="16" t="s">
        <v>91</v>
      </c>
      <c r="J100" s="16">
        <v>0</v>
      </c>
    </row>
    <row r="101" spans="1:10" ht="14.5" x14ac:dyDescent="0.35">
      <c r="A101" t="str">
        <f t="shared" si="2"/>
        <v>DISTRIBUCION VOLUMEN X CRITERIO (kg ó litros)Sidra200-500MIL</v>
      </c>
      <c r="B101" s="16">
        <v>0</v>
      </c>
      <c r="C101" s="16">
        <v>0</v>
      </c>
      <c r="D101" s="16" t="s">
        <v>54</v>
      </c>
      <c r="E101" s="16">
        <v>10.007698730431901</v>
      </c>
      <c r="F101" s="16">
        <v>20.287148658587277</v>
      </c>
      <c r="G101" s="16">
        <v>63.571411919471132</v>
      </c>
      <c r="H101" s="16">
        <v>67.648299652786804</v>
      </c>
      <c r="J101" s="16">
        <v>0</v>
      </c>
    </row>
    <row r="102" spans="1:10" ht="14.5" x14ac:dyDescent="0.35">
      <c r="A102" t="str">
        <f t="shared" si="2"/>
        <v>DISTRIBUCION VOLUMEN X CRITERIO (kg ó litros)Sidra&gt;500MIL</v>
      </c>
      <c r="B102" s="16">
        <v>0</v>
      </c>
      <c r="C102" s="16">
        <v>0</v>
      </c>
      <c r="D102" s="16" t="s">
        <v>56</v>
      </c>
      <c r="E102" s="16">
        <v>2.9830640446479704</v>
      </c>
      <c r="F102" s="16">
        <v>4.1767659002973812</v>
      </c>
      <c r="G102" s="16" t="s">
        <v>91</v>
      </c>
      <c r="H102" s="16" t="s">
        <v>91</v>
      </c>
      <c r="J102" s="16">
        <v>0</v>
      </c>
    </row>
    <row r="103" spans="1:10" ht="14.5" x14ac:dyDescent="0.35">
      <c r="A103" t="str">
        <f t="shared" si="2"/>
        <v>DISTRIBUCION VOLUMEN X CRITERIO (kg ó litros)SidraDE 15 A 19 AÑOS</v>
      </c>
      <c r="B103" s="16">
        <v>0</v>
      </c>
      <c r="C103" s="16">
        <v>0</v>
      </c>
      <c r="D103" s="16" t="s">
        <v>80</v>
      </c>
      <c r="E103" s="16" t="s">
        <v>91</v>
      </c>
      <c r="F103" s="16" t="s">
        <v>91</v>
      </c>
      <c r="G103" s="16" t="s">
        <v>91</v>
      </c>
      <c r="H103" s="16" t="s">
        <v>91</v>
      </c>
      <c r="J103" s="16">
        <v>0</v>
      </c>
    </row>
    <row r="104" spans="1:10" ht="14.5" x14ac:dyDescent="0.35">
      <c r="A104" t="str">
        <f t="shared" si="2"/>
        <v>DISTRIBUCION VOLUMEN X CRITERIO (kg ó litros)SidraDE 20 A 24 AÑOS</v>
      </c>
      <c r="B104" s="16">
        <v>0</v>
      </c>
      <c r="C104" s="16">
        <v>0</v>
      </c>
      <c r="D104" s="16" t="s">
        <v>81</v>
      </c>
      <c r="E104" s="16" t="s">
        <v>91</v>
      </c>
      <c r="F104" s="16" t="s">
        <v>91</v>
      </c>
      <c r="G104" s="16" t="s">
        <v>91</v>
      </c>
      <c r="H104" s="16" t="s">
        <v>91</v>
      </c>
      <c r="J104" s="16">
        <v>0</v>
      </c>
    </row>
    <row r="105" spans="1:10" ht="14.5" x14ac:dyDescent="0.35">
      <c r="A105" t="str">
        <f t="shared" si="2"/>
        <v>DISTRIBUCION VOLUMEN X CRITERIO (kg ó litros)SidraDE 25 A 34 AÑOS</v>
      </c>
      <c r="B105" s="16">
        <v>0</v>
      </c>
      <c r="C105" s="16">
        <v>0</v>
      </c>
      <c r="D105" s="16" t="s">
        <v>82</v>
      </c>
      <c r="E105" s="16">
        <v>9.8152429856159049</v>
      </c>
      <c r="F105" s="16">
        <v>4.1767659002973812</v>
      </c>
      <c r="G105" s="16" t="s">
        <v>91</v>
      </c>
      <c r="H105" s="16" t="s">
        <v>91</v>
      </c>
      <c r="J105" s="16">
        <v>0</v>
      </c>
    </row>
    <row r="106" spans="1:10" ht="14.5" x14ac:dyDescent="0.35">
      <c r="A106" t="str">
        <f t="shared" si="2"/>
        <v>DISTRIBUCION VOLUMEN X CRITERIO (kg ó litros)SidraDE 35 A 49 AÑOS</v>
      </c>
      <c r="B106" s="16">
        <v>0</v>
      </c>
      <c r="C106" s="16">
        <v>0</v>
      </c>
      <c r="D106" s="16" t="s">
        <v>83</v>
      </c>
      <c r="E106" s="16">
        <v>9.2378757511679073</v>
      </c>
      <c r="F106" s="16">
        <v>5.3141885971924658</v>
      </c>
      <c r="G106" s="16" t="s">
        <v>91</v>
      </c>
      <c r="H106" s="16" t="s">
        <v>91</v>
      </c>
      <c r="J106" s="16">
        <v>0</v>
      </c>
    </row>
    <row r="107" spans="1:10" ht="14.5" x14ac:dyDescent="0.35">
      <c r="A107" t="str">
        <f t="shared" si="2"/>
        <v>DISTRIBUCION VOLUMEN X CRITERIO (kg ó litros)SidraDE 50 A 59 AÑOS</v>
      </c>
      <c r="B107" s="16">
        <v>0</v>
      </c>
      <c r="C107" s="16">
        <v>0</v>
      </c>
      <c r="D107" s="16" t="s">
        <v>84</v>
      </c>
      <c r="E107" s="16">
        <v>80.946892944798947</v>
      </c>
      <c r="F107" s="16">
        <v>67.984331531992453</v>
      </c>
      <c r="G107" s="16">
        <v>15.517234775947914</v>
      </c>
      <c r="H107" s="16">
        <v>18.047963608291813</v>
      </c>
      <c r="J107" s="16">
        <v>0</v>
      </c>
    </row>
    <row r="108" spans="1:10" ht="14.5" x14ac:dyDescent="0.35">
      <c r="A108" t="str">
        <f t="shared" si="2"/>
        <v>DISTRIBUCION VOLUMEN X CRITERIO (kg ó litros)SidraDE 60 A 75 AÑOS</v>
      </c>
      <c r="B108" s="16">
        <v>0</v>
      </c>
      <c r="C108" s="16">
        <v>0</v>
      </c>
      <c r="D108" s="16" t="s">
        <v>85</v>
      </c>
      <c r="E108" s="16" t="s">
        <v>91</v>
      </c>
      <c r="F108" s="16">
        <v>22.524701819460876</v>
      </c>
      <c r="G108" s="16">
        <v>84.482706942201062</v>
      </c>
      <c r="H108" s="16">
        <v>81.952036391708177</v>
      </c>
      <c r="J108" s="16">
        <v>0</v>
      </c>
    </row>
    <row r="109" spans="1:10" ht="14.5" x14ac:dyDescent="0.35">
      <c r="A109" t="str">
        <f t="shared" si="2"/>
        <v>DISTRIBUCION VOLUMEN X CRITERIO (kg ó litros)SidraNIVEL ALTO</v>
      </c>
      <c r="B109" s="16">
        <v>0</v>
      </c>
      <c r="C109" s="16">
        <v>0</v>
      </c>
      <c r="D109" s="16" t="s">
        <v>86</v>
      </c>
      <c r="E109" s="16">
        <v>15.107775968055853</v>
      </c>
      <c r="F109" s="16">
        <v>67.984331531992453</v>
      </c>
      <c r="G109" s="16">
        <v>18.275856326911228</v>
      </c>
      <c r="H109" s="16" t="s">
        <v>91</v>
      </c>
      <c r="J109" s="16">
        <v>0</v>
      </c>
    </row>
    <row r="110" spans="1:10" ht="14.5" x14ac:dyDescent="0.35">
      <c r="A110" t="str">
        <f t="shared" si="2"/>
        <v>DISTRIBUCION VOLUMEN X CRITERIO (kg ó litros)SidraNIVEL MEDIO ALTO</v>
      </c>
      <c r="B110" s="16">
        <v>0</v>
      </c>
      <c r="C110" s="16">
        <v>0</v>
      </c>
      <c r="D110" s="16" t="s">
        <v>87</v>
      </c>
      <c r="E110" s="16">
        <v>5.3406466405110233</v>
      </c>
      <c r="F110" s="16" t="s">
        <v>91</v>
      </c>
      <c r="G110" s="16">
        <v>24.778320816611991</v>
      </c>
      <c r="H110" s="16" t="s">
        <v>91</v>
      </c>
      <c r="J110" s="16">
        <v>0</v>
      </c>
    </row>
    <row r="111" spans="1:10" ht="14.5" x14ac:dyDescent="0.35">
      <c r="A111" t="str">
        <f t="shared" si="2"/>
        <v>DISTRIBUCION VOLUMEN X CRITERIO (kg ó litros)SidraNIVEL MEDIO</v>
      </c>
      <c r="B111" s="16">
        <v>0</v>
      </c>
      <c r="C111" s="16">
        <v>0</v>
      </c>
      <c r="D111" s="16" t="s">
        <v>88</v>
      </c>
      <c r="E111" s="16">
        <v>2.9830640446479704</v>
      </c>
      <c r="F111" s="16">
        <v>24.594436095034055</v>
      </c>
      <c r="G111" s="16">
        <v>55.221654205451856</v>
      </c>
      <c r="H111" s="16">
        <v>88.388721436393539</v>
      </c>
      <c r="J111" s="16">
        <v>0</v>
      </c>
    </row>
    <row r="112" spans="1:10" ht="14.5" x14ac:dyDescent="0.35">
      <c r="A112" t="str">
        <f t="shared" si="2"/>
        <v>DISTRIBUCION VOLUMEN X CRITERIO (kg ó litros)SidraNIVEL MEDIO BAJO</v>
      </c>
      <c r="B112" s="16">
        <v>0</v>
      </c>
      <c r="C112" s="16">
        <v>0</v>
      </c>
      <c r="D112" s="16" t="s">
        <v>89</v>
      </c>
      <c r="E112" s="16">
        <v>1.0103923821510672</v>
      </c>
      <c r="F112" s="16">
        <v>3.2444524030313686</v>
      </c>
      <c r="G112" s="16">
        <v>1.7241370123057966</v>
      </c>
      <c r="H112" s="16">
        <v>11.611274349001595</v>
      </c>
      <c r="J112" s="16">
        <v>0</v>
      </c>
    </row>
    <row r="113" spans="1:10" ht="14.5" x14ac:dyDescent="0.35">
      <c r="A113" t="str">
        <f t="shared" si="2"/>
        <v>DISTRIBUCION VOLUMEN X CRITERIO (kg ó litros)SidraNIVEL BAJO</v>
      </c>
      <c r="B113" s="16">
        <v>0</v>
      </c>
      <c r="C113" s="16">
        <v>0</v>
      </c>
      <c r="D113" s="16" t="s">
        <v>90</v>
      </c>
      <c r="E113" s="16">
        <v>75.558128752355941</v>
      </c>
      <c r="F113" s="16">
        <v>4.1767659002973812</v>
      </c>
      <c r="G113" s="16" t="s">
        <v>91</v>
      </c>
      <c r="H113" s="16" t="s">
        <v>91</v>
      </c>
      <c r="J113" s="16">
        <v>0</v>
      </c>
    </row>
    <row r="114" spans="1:10" ht="14.5" x14ac:dyDescent="0.35">
      <c r="A114" t="str">
        <f>$B$2&amp;$C$114&amp;D114</f>
        <v>DISTRIBUCION VOLUMEN X CRITERIO (kg ó litros)CervezaT.ESPAÑA</v>
      </c>
      <c r="B114" s="16">
        <v>0</v>
      </c>
      <c r="C114" s="16" t="s">
        <v>139</v>
      </c>
      <c r="D114" s="16" t="s">
        <v>22</v>
      </c>
      <c r="E114" s="16">
        <v>100</v>
      </c>
      <c r="F114" s="16">
        <v>100</v>
      </c>
      <c r="G114" s="16">
        <v>100</v>
      </c>
      <c r="H114" s="16">
        <v>100</v>
      </c>
      <c r="J114" s="16">
        <v>0</v>
      </c>
    </row>
    <row r="115" spans="1:10" ht="14.5" x14ac:dyDescent="0.35">
      <c r="A115" t="str">
        <f t="shared" ref="A115:A141" si="3">$B$2&amp;$C$114&amp;D115</f>
        <v>DISTRIBUCION VOLUMEN X CRITERIO (kg ó litros)CervezaBCN AM</v>
      </c>
      <c r="B115" s="16">
        <v>0</v>
      </c>
      <c r="C115" s="16">
        <v>0</v>
      </c>
      <c r="D115" s="16" t="s">
        <v>72</v>
      </c>
      <c r="E115" s="16">
        <v>7.2035528699507427</v>
      </c>
      <c r="F115" s="16">
        <v>5.9181852812474274</v>
      </c>
      <c r="G115" s="16">
        <v>12.535883214409472</v>
      </c>
      <c r="H115" s="16">
        <v>8.488651642291595</v>
      </c>
      <c r="J115" s="16">
        <v>0</v>
      </c>
    </row>
    <row r="116" spans="1:10" ht="14.5" x14ac:dyDescent="0.35">
      <c r="A116" t="str">
        <f t="shared" si="3"/>
        <v>DISTRIBUCION VOLUMEN X CRITERIO (kg ó litros)CervezaREST.CAT ARAGON</v>
      </c>
      <c r="B116" s="16">
        <v>0</v>
      </c>
      <c r="C116" s="16">
        <v>0</v>
      </c>
      <c r="D116" s="16" t="s">
        <v>73</v>
      </c>
      <c r="E116" s="16">
        <v>31.42656524554916</v>
      </c>
      <c r="F116" s="16">
        <v>23.917120043282956</v>
      </c>
      <c r="G116" s="16">
        <v>21.198921175705081</v>
      </c>
      <c r="H116" s="16">
        <v>25.827013776971548</v>
      </c>
      <c r="J116" s="16">
        <v>0</v>
      </c>
    </row>
    <row r="117" spans="1:10" ht="14.5" x14ac:dyDescent="0.35">
      <c r="A117" t="str">
        <f t="shared" si="3"/>
        <v>DISTRIBUCION VOLUMEN X CRITERIO (kg ó litros)CervezaLEVANTE</v>
      </c>
      <c r="B117" s="16">
        <v>0</v>
      </c>
      <c r="C117" s="16">
        <v>0</v>
      </c>
      <c r="D117" s="16" t="s">
        <v>74</v>
      </c>
      <c r="E117" s="16">
        <v>12.317174947627167</v>
      </c>
      <c r="F117" s="16">
        <v>15.056926526639625</v>
      </c>
      <c r="G117" s="16">
        <v>13.89500003821667</v>
      </c>
      <c r="H117" s="16">
        <v>9.0347126029007754</v>
      </c>
      <c r="J117" s="16">
        <v>0</v>
      </c>
    </row>
    <row r="118" spans="1:10" ht="14.5" x14ac:dyDescent="0.35">
      <c r="A118" t="str">
        <f t="shared" si="3"/>
        <v>DISTRIBUCION VOLUMEN X CRITERIO (kg ó litros)CervezaANDALUCIA</v>
      </c>
      <c r="B118" s="16">
        <v>0</v>
      </c>
      <c r="C118" s="16">
        <v>0</v>
      </c>
      <c r="D118" s="16" t="s">
        <v>75</v>
      </c>
      <c r="E118" s="16">
        <v>24.608046990457403</v>
      </c>
      <c r="F118" s="16">
        <v>23.91006718839289</v>
      </c>
      <c r="G118" s="16">
        <v>28.293168526249779</v>
      </c>
      <c r="H118" s="16">
        <v>33.155366200111231</v>
      </c>
      <c r="J118" s="16">
        <v>0</v>
      </c>
    </row>
    <row r="119" spans="1:10" ht="14.5" x14ac:dyDescent="0.35">
      <c r="A119" t="str">
        <f t="shared" si="3"/>
        <v>DISTRIBUCION VOLUMEN X CRITERIO (kg ó litros)CervezaMDD AM</v>
      </c>
      <c r="B119" s="16">
        <v>0</v>
      </c>
      <c r="C119" s="16">
        <v>0</v>
      </c>
      <c r="D119" s="16" t="s">
        <v>76</v>
      </c>
      <c r="E119" s="16">
        <v>7.4463654262800691</v>
      </c>
      <c r="F119" s="16">
        <v>4.8450221745786042</v>
      </c>
      <c r="G119" s="16">
        <v>4.8407093498728102</v>
      </c>
      <c r="H119" s="16">
        <v>3.9780524151125358</v>
      </c>
      <c r="J119" s="16">
        <v>0</v>
      </c>
    </row>
    <row r="120" spans="1:10" ht="14.5" x14ac:dyDescent="0.35">
      <c r="A120" t="str">
        <f t="shared" si="3"/>
        <v>DISTRIBUCION VOLUMEN X CRITERIO (kg ó litros)CervezaRTO CENTRO</v>
      </c>
      <c r="B120" s="16">
        <v>0</v>
      </c>
      <c r="C120" s="16">
        <v>0</v>
      </c>
      <c r="D120" s="16" t="s">
        <v>77</v>
      </c>
      <c r="E120" s="16">
        <v>6.342900937682229</v>
      </c>
      <c r="F120" s="16">
        <v>10.401740302753506</v>
      </c>
      <c r="G120" s="16">
        <v>9.634998329938794</v>
      </c>
      <c r="H120" s="16">
        <v>6.9162888778936784</v>
      </c>
      <c r="J120" s="16">
        <v>0</v>
      </c>
    </row>
    <row r="121" spans="1:10" ht="14.5" x14ac:dyDescent="0.35">
      <c r="A121" t="str">
        <f t="shared" si="3"/>
        <v>DISTRIBUCION VOLUMEN X CRITERIO (kg ó litros)CervezaNORTE-CENTRO</v>
      </c>
      <c r="B121" s="16">
        <v>0</v>
      </c>
      <c r="C121" s="16">
        <v>0</v>
      </c>
      <c r="D121" s="16" t="s">
        <v>78</v>
      </c>
      <c r="E121" s="16">
        <v>6.2318910933321945</v>
      </c>
      <c r="F121" s="16">
        <v>7.6415445034561644</v>
      </c>
      <c r="G121" s="16">
        <v>4.4402878558982337</v>
      </c>
      <c r="H121" s="16">
        <v>7.6420149545264939</v>
      </c>
      <c r="J121" s="16">
        <v>0</v>
      </c>
    </row>
    <row r="122" spans="1:10" ht="14.5" x14ac:dyDescent="0.35">
      <c r="A122" t="str">
        <f t="shared" si="3"/>
        <v>DISTRIBUCION VOLUMEN X CRITERIO (kg ó litros)CervezaNOROESTE</v>
      </c>
      <c r="B122" s="16">
        <v>0</v>
      </c>
      <c r="C122" s="16">
        <v>0</v>
      </c>
      <c r="D122" s="16" t="s">
        <v>79</v>
      </c>
      <c r="E122" s="16">
        <v>4.4235082666508765</v>
      </c>
      <c r="F122" s="16">
        <v>8.3093888159012383</v>
      </c>
      <c r="G122" s="16">
        <v>5.1610317048662138</v>
      </c>
      <c r="H122" s="16">
        <v>4.9578944783644783</v>
      </c>
      <c r="J122" s="16">
        <v>0</v>
      </c>
    </row>
    <row r="123" spans="1:10" ht="14.5" x14ac:dyDescent="0.35">
      <c r="A123" t="str">
        <f t="shared" si="3"/>
        <v>DISTRIBUCION VOLUMEN X CRITERIO (kg ó litros)Cerveza&lt;2MIL</v>
      </c>
      <c r="B123" s="16">
        <v>0</v>
      </c>
      <c r="C123" s="16">
        <v>0</v>
      </c>
      <c r="D123" s="16" t="s">
        <v>41</v>
      </c>
      <c r="E123" s="16">
        <v>0.57940699308151578</v>
      </c>
      <c r="F123" s="16">
        <v>0.3533097985149356</v>
      </c>
      <c r="G123" s="16">
        <v>0.71438499924436083</v>
      </c>
      <c r="H123" s="16">
        <v>4.6214178913699664</v>
      </c>
      <c r="J123" s="16">
        <v>0</v>
      </c>
    </row>
    <row r="124" spans="1:10" ht="14.5" x14ac:dyDescent="0.35">
      <c r="A124" t="str">
        <f t="shared" si="3"/>
        <v>DISTRIBUCION VOLUMEN X CRITERIO (kg ó litros)Cerveza2-5MIL</v>
      </c>
      <c r="B124" s="16">
        <v>0</v>
      </c>
      <c r="C124" s="16">
        <v>0</v>
      </c>
      <c r="D124" s="16" t="s">
        <v>44</v>
      </c>
      <c r="E124" s="16">
        <v>0.68012601502919423</v>
      </c>
      <c r="F124" s="16">
        <v>3.5884589166657701</v>
      </c>
      <c r="G124" s="16">
        <v>4.1610817710584636</v>
      </c>
      <c r="H124" s="16">
        <v>5.322137241733981</v>
      </c>
      <c r="J124" s="16">
        <v>0</v>
      </c>
    </row>
    <row r="125" spans="1:10" ht="14.5" x14ac:dyDescent="0.35">
      <c r="A125" t="str">
        <f t="shared" si="3"/>
        <v>DISTRIBUCION VOLUMEN X CRITERIO (kg ó litros)Cerveza5-10MIL</v>
      </c>
      <c r="B125" s="16">
        <v>0</v>
      </c>
      <c r="C125" s="16">
        <v>0</v>
      </c>
      <c r="D125" s="16" t="s">
        <v>46</v>
      </c>
      <c r="E125" s="16">
        <v>1.279570882748281</v>
      </c>
      <c r="F125" s="16">
        <v>2.6942776247845255</v>
      </c>
      <c r="G125" s="16">
        <v>5.5457301165399384</v>
      </c>
      <c r="H125" s="16">
        <v>4.8251556259476853</v>
      </c>
      <c r="J125" s="16">
        <v>0</v>
      </c>
    </row>
    <row r="126" spans="1:10" ht="14.5" x14ac:dyDescent="0.35">
      <c r="A126" t="str">
        <f t="shared" si="3"/>
        <v>DISTRIBUCION VOLUMEN X CRITERIO (kg ó litros)Cerveza10-30MIL</v>
      </c>
      <c r="B126" s="16">
        <v>0</v>
      </c>
      <c r="C126" s="16">
        <v>0</v>
      </c>
      <c r="D126" s="16" t="s">
        <v>48</v>
      </c>
      <c r="E126" s="16">
        <v>30.251009616533924</v>
      </c>
      <c r="F126" s="16">
        <v>29.729943933973225</v>
      </c>
      <c r="G126" s="16">
        <v>25.341086516018095</v>
      </c>
      <c r="H126" s="16">
        <v>33.139314140995339</v>
      </c>
      <c r="J126" s="16">
        <v>0</v>
      </c>
    </row>
    <row r="127" spans="1:10" ht="14.5" x14ac:dyDescent="0.35">
      <c r="A127" t="str">
        <f t="shared" si="3"/>
        <v>DISTRIBUCION VOLUMEN X CRITERIO (kg ó litros)Cerveza30-100MIL</v>
      </c>
      <c r="B127" s="16">
        <v>0</v>
      </c>
      <c r="C127" s="16">
        <v>0</v>
      </c>
      <c r="D127" s="16" t="s">
        <v>50</v>
      </c>
      <c r="E127" s="16">
        <v>9.6114927449927414</v>
      </c>
      <c r="F127" s="16">
        <v>9.9057864505363931</v>
      </c>
      <c r="G127" s="16">
        <v>10.953159615255165</v>
      </c>
      <c r="H127" s="16">
        <v>10.105438724603834</v>
      </c>
      <c r="J127" s="16">
        <v>0</v>
      </c>
    </row>
    <row r="128" spans="1:10" ht="14.5" x14ac:dyDescent="0.35">
      <c r="A128" t="str">
        <f t="shared" si="3"/>
        <v>DISTRIBUCION VOLUMEN X CRITERIO (kg ó litros)Cerveza100-200MIL</v>
      </c>
      <c r="B128" s="16">
        <v>0</v>
      </c>
      <c r="C128" s="16">
        <v>0</v>
      </c>
      <c r="D128" s="16" t="s">
        <v>52</v>
      </c>
      <c r="E128" s="16">
        <v>6.2166181868994368</v>
      </c>
      <c r="F128" s="16">
        <v>9.2418949815615736</v>
      </c>
      <c r="G128" s="16">
        <v>16.507995986586721</v>
      </c>
      <c r="H128" s="16">
        <v>20.057826244773302</v>
      </c>
      <c r="J128" s="16">
        <v>0</v>
      </c>
    </row>
    <row r="129" spans="1:10" ht="14.5" x14ac:dyDescent="0.35">
      <c r="A129" t="str">
        <f t="shared" si="3"/>
        <v>DISTRIBUCION VOLUMEN X CRITERIO (kg ó litros)Cerveza200-500MIL</v>
      </c>
      <c r="B129" s="16">
        <v>0</v>
      </c>
      <c r="C129" s="16">
        <v>0</v>
      </c>
      <c r="D129" s="16" t="s">
        <v>54</v>
      </c>
      <c r="E129" s="16">
        <v>23.805283161082471</v>
      </c>
      <c r="F129" s="16">
        <v>25.360235718027951</v>
      </c>
      <c r="G129" s="16">
        <v>25.023606603608904</v>
      </c>
      <c r="H129" s="16">
        <v>9.3478451284212429</v>
      </c>
      <c r="J129" s="16">
        <v>0</v>
      </c>
    </row>
    <row r="130" spans="1:10" ht="14.5" x14ac:dyDescent="0.35">
      <c r="A130" t="str">
        <f t="shared" si="3"/>
        <v>DISTRIBUCION VOLUMEN X CRITERIO (kg ó litros)Cerveza&gt;500MIL</v>
      </c>
      <c r="B130" s="16">
        <v>0</v>
      </c>
      <c r="C130" s="16">
        <v>0</v>
      </c>
      <c r="D130" s="16" t="s">
        <v>56</v>
      </c>
      <c r="E130" s="16">
        <v>27.576495447350695</v>
      </c>
      <c r="F130" s="16">
        <v>19.126090967576999</v>
      </c>
      <c r="G130" s="16">
        <v>11.752947571504819</v>
      </c>
      <c r="H130" s="16">
        <v>12.580861669127206</v>
      </c>
      <c r="J130" s="16">
        <v>0</v>
      </c>
    </row>
    <row r="131" spans="1:10" ht="14.5" x14ac:dyDescent="0.35">
      <c r="A131" t="str">
        <f t="shared" si="3"/>
        <v>DISTRIBUCION VOLUMEN X CRITERIO (kg ó litros)CervezaDE 15 A 19 AÑOS</v>
      </c>
      <c r="B131" s="16">
        <v>0</v>
      </c>
      <c r="C131" s="16">
        <v>0</v>
      </c>
      <c r="D131" s="16" t="s">
        <v>80</v>
      </c>
      <c r="E131" s="16" t="s">
        <v>91</v>
      </c>
      <c r="F131" s="16" t="s">
        <v>91</v>
      </c>
      <c r="G131" s="16" t="s">
        <v>91</v>
      </c>
      <c r="H131" s="16">
        <v>0.70396509227796566</v>
      </c>
      <c r="J131" s="16">
        <v>0</v>
      </c>
    </row>
    <row r="132" spans="1:10" ht="14.5" x14ac:dyDescent="0.35">
      <c r="A132" t="str">
        <f t="shared" si="3"/>
        <v>DISTRIBUCION VOLUMEN X CRITERIO (kg ó litros)CervezaDE 20 A 24 AÑOS</v>
      </c>
      <c r="B132" s="16">
        <v>0</v>
      </c>
      <c r="C132" s="16">
        <v>0</v>
      </c>
      <c r="D132" s="16" t="s">
        <v>81</v>
      </c>
      <c r="E132" s="16">
        <v>14.413390305263684</v>
      </c>
      <c r="F132" s="16">
        <v>17.932705394698992</v>
      </c>
      <c r="G132" s="16">
        <v>19.148236368295645</v>
      </c>
      <c r="H132" s="16">
        <v>17.140221082362643</v>
      </c>
      <c r="J132" s="16">
        <v>0</v>
      </c>
    </row>
    <row r="133" spans="1:10" ht="14.5" x14ac:dyDescent="0.35">
      <c r="A133" t="str">
        <f t="shared" si="3"/>
        <v>DISTRIBUCION VOLUMEN X CRITERIO (kg ó litros)CervezaDE 25 A 34 AÑOS</v>
      </c>
      <c r="B133" s="16">
        <v>0</v>
      </c>
      <c r="C133" s="16">
        <v>0</v>
      </c>
      <c r="D133" s="16" t="s">
        <v>82</v>
      </c>
      <c r="E133" s="16">
        <v>7.9569799233561529</v>
      </c>
      <c r="F133" s="16">
        <v>11.636597627240853</v>
      </c>
      <c r="G133" s="16">
        <v>7.9634918750288843</v>
      </c>
      <c r="H133" s="16">
        <v>12.864702294069321</v>
      </c>
      <c r="J133" s="16">
        <v>0</v>
      </c>
    </row>
    <row r="134" spans="1:10" ht="14.5" x14ac:dyDescent="0.35">
      <c r="A134" t="str">
        <f t="shared" si="3"/>
        <v>DISTRIBUCION VOLUMEN X CRITERIO (kg ó litros)CervezaDE 35 A 49 AÑOS</v>
      </c>
      <c r="B134" s="16">
        <v>0</v>
      </c>
      <c r="C134" s="16">
        <v>0</v>
      </c>
      <c r="D134" s="16" t="s">
        <v>83</v>
      </c>
      <c r="E134" s="16">
        <v>16.673577542640899</v>
      </c>
      <c r="F134" s="16">
        <v>17.880894934991399</v>
      </c>
      <c r="G134" s="16">
        <v>13.821940670942443</v>
      </c>
      <c r="H134" s="16">
        <v>16.550297256397837</v>
      </c>
      <c r="J134" s="16">
        <v>0</v>
      </c>
    </row>
    <row r="135" spans="1:10" ht="14.5" x14ac:dyDescent="0.35">
      <c r="A135" t="str">
        <f t="shared" si="3"/>
        <v>DISTRIBUCION VOLUMEN X CRITERIO (kg ó litros)CervezaDE 50 A 59 AÑOS</v>
      </c>
      <c r="B135" s="16">
        <v>0</v>
      </c>
      <c r="C135" s="16">
        <v>0</v>
      </c>
      <c r="D135" s="16" t="s">
        <v>84</v>
      </c>
      <c r="E135" s="16">
        <v>25.21933244675499</v>
      </c>
      <c r="F135" s="16">
        <v>16.924294584049889</v>
      </c>
      <c r="G135" s="16">
        <v>14.808704787008347</v>
      </c>
      <c r="H135" s="16">
        <v>16.221507337954339</v>
      </c>
      <c r="J135" s="16">
        <v>0</v>
      </c>
    </row>
    <row r="136" spans="1:10" ht="14.5" x14ac:dyDescent="0.35">
      <c r="A136" t="str">
        <f t="shared" si="3"/>
        <v>DISTRIBUCION VOLUMEN X CRITERIO (kg ó litros)CervezaDE 60 A 75 AÑOS</v>
      </c>
      <c r="B136" s="16">
        <v>0</v>
      </c>
      <c r="C136" s="16">
        <v>0</v>
      </c>
      <c r="D136" s="16" t="s">
        <v>85</v>
      </c>
      <c r="E136" s="16">
        <v>35.736722321268367</v>
      </c>
      <c r="F136" s="16">
        <v>35.625504913447138</v>
      </c>
      <c r="G136" s="16">
        <v>44.257619423008656</v>
      </c>
      <c r="H136" s="16">
        <v>36.519304984274349</v>
      </c>
      <c r="J136" s="16">
        <v>0</v>
      </c>
    </row>
    <row r="137" spans="1:10" ht="14.5" x14ac:dyDescent="0.35">
      <c r="A137" t="str">
        <f t="shared" si="3"/>
        <v>DISTRIBUCION VOLUMEN X CRITERIO (kg ó litros)CervezaNIVEL ALTO</v>
      </c>
      <c r="B137" s="16">
        <v>0</v>
      </c>
      <c r="C137" s="16">
        <v>0</v>
      </c>
      <c r="D137" s="16" t="s">
        <v>86</v>
      </c>
      <c r="E137" s="16">
        <v>11.359068722485102</v>
      </c>
      <c r="F137" s="16">
        <v>9.9143522175078083</v>
      </c>
      <c r="G137" s="16">
        <v>14.451111195224684</v>
      </c>
      <c r="H137" s="16">
        <v>14.877842598910668</v>
      </c>
      <c r="J137" s="16">
        <v>0</v>
      </c>
    </row>
    <row r="138" spans="1:10" ht="14.5" x14ac:dyDescent="0.35">
      <c r="A138" t="str">
        <f t="shared" si="3"/>
        <v>DISTRIBUCION VOLUMEN X CRITERIO (kg ó litros)CervezaNIVEL MEDIO ALTO</v>
      </c>
      <c r="B138" s="16">
        <v>0</v>
      </c>
      <c r="C138" s="16">
        <v>0</v>
      </c>
      <c r="D138" s="16" t="s">
        <v>87</v>
      </c>
      <c r="E138" s="16">
        <v>2.2366140391531406</v>
      </c>
      <c r="F138" s="16">
        <v>14.085826500398483</v>
      </c>
      <c r="G138" s="16">
        <v>3.3753986620000682</v>
      </c>
      <c r="H138" s="16">
        <v>8.1058477175162782</v>
      </c>
      <c r="J138" s="16">
        <v>0</v>
      </c>
    </row>
    <row r="139" spans="1:10" ht="14.5" x14ac:dyDescent="0.35">
      <c r="A139" t="str">
        <f t="shared" si="3"/>
        <v>DISTRIBUCION VOLUMEN X CRITERIO (kg ó litros)CervezaNIVEL MEDIO</v>
      </c>
      <c r="B139" s="16">
        <v>0</v>
      </c>
      <c r="C139" s="16">
        <v>0</v>
      </c>
      <c r="D139" s="16" t="s">
        <v>88</v>
      </c>
      <c r="E139" s="16">
        <v>11.452851420588473</v>
      </c>
      <c r="F139" s="16">
        <v>9.6843927102026477</v>
      </c>
      <c r="G139" s="16">
        <v>14.359303966882617</v>
      </c>
      <c r="H139" s="16">
        <v>18.578792960582057</v>
      </c>
      <c r="J139" s="16">
        <v>0</v>
      </c>
    </row>
    <row r="140" spans="1:10" ht="14.5" x14ac:dyDescent="0.35">
      <c r="A140" t="str">
        <f t="shared" si="3"/>
        <v>DISTRIBUCION VOLUMEN X CRITERIO (kg ó litros)CervezaNIVEL MEDIO BAJO</v>
      </c>
      <c r="B140" s="16">
        <v>0</v>
      </c>
      <c r="C140" s="16">
        <v>0</v>
      </c>
      <c r="D140" s="16" t="s">
        <v>89</v>
      </c>
      <c r="E140" s="16">
        <v>24.853974479029141</v>
      </c>
      <c r="F140" s="16">
        <v>22.167370585430831</v>
      </c>
      <c r="G140" s="16">
        <v>21.293919236869783</v>
      </c>
      <c r="H140" s="16">
        <v>20.99912330029526</v>
      </c>
      <c r="J140" s="16">
        <v>0</v>
      </c>
    </row>
    <row r="141" spans="1:10" ht="14.5" x14ac:dyDescent="0.35">
      <c r="A141" t="str">
        <f t="shared" si="3"/>
        <v>DISTRIBUCION VOLUMEN X CRITERIO (kg ó litros)CervezaNIVEL BAJO</v>
      </c>
      <c r="B141" s="16">
        <v>0</v>
      </c>
      <c r="C141" s="16">
        <v>0</v>
      </c>
      <c r="D141" s="16" t="s">
        <v>90</v>
      </c>
      <c r="E141" s="16">
        <v>50.097492002703618</v>
      </c>
      <c r="F141" s="16">
        <v>44.148051842114135</v>
      </c>
      <c r="G141" s="16">
        <v>46.520267360276485</v>
      </c>
      <c r="H141" s="16">
        <v>37.4383937338797</v>
      </c>
      <c r="J141" s="16">
        <v>0</v>
      </c>
    </row>
    <row r="142" spans="1:10" ht="14.5" x14ac:dyDescent="0.35">
      <c r="A142" t="str">
        <f>$B$2&amp;$C$142&amp;D142</f>
        <v>DISTRIBUCION VOLUMEN X CRITERIO (kg ó litros)EspirituosasT.ESPAÑA</v>
      </c>
      <c r="B142" s="16">
        <v>0</v>
      </c>
      <c r="C142" s="16" t="s">
        <v>140</v>
      </c>
      <c r="D142" s="16" t="s">
        <v>22</v>
      </c>
      <c r="E142" s="16">
        <v>100</v>
      </c>
      <c r="F142" s="16">
        <v>100</v>
      </c>
      <c r="G142" s="16">
        <v>100</v>
      </c>
      <c r="H142" s="16">
        <v>100</v>
      </c>
      <c r="J142" s="16">
        <v>0</v>
      </c>
    </row>
    <row r="143" spans="1:10" ht="14.5" x14ac:dyDescent="0.35">
      <c r="A143" t="str">
        <f t="shared" ref="A143:A169" si="4">$B$2&amp;$C$142&amp;D143</f>
        <v>DISTRIBUCION VOLUMEN X CRITERIO (kg ó litros)EspirituosasBCN AM</v>
      </c>
      <c r="B143" s="16">
        <v>0</v>
      </c>
      <c r="C143" s="16">
        <v>0</v>
      </c>
      <c r="D143" s="16" t="s">
        <v>72</v>
      </c>
      <c r="E143" s="16">
        <v>0.16458130652624484</v>
      </c>
      <c r="F143" s="16">
        <v>2.3104922724950846E-2</v>
      </c>
      <c r="G143" s="16">
        <v>5.5154237726820945</v>
      </c>
      <c r="H143" s="16">
        <v>15.884925627406849</v>
      </c>
      <c r="J143" s="16">
        <v>0</v>
      </c>
    </row>
    <row r="144" spans="1:10" ht="14.5" x14ac:dyDescent="0.35">
      <c r="A144" t="str">
        <f t="shared" si="4"/>
        <v>DISTRIBUCION VOLUMEN X CRITERIO (kg ó litros)EspirituosasREST.CAT ARAGON</v>
      </c>
      <c r="B144" s="16">
        <v>0</v>
      </c>
      <c r="C144" s="16">
        <v>0</v>
      </c>
      <c r="D144" s="16" t="s">
        <v>73</v>
      </c>
      <c r="E144" s="16">
        <v>7.4408682305552327</v>
      </c>
      <c r="F144" s="16">
        <v>13.2029770859907</v>
      </c>
      <c r="G144" s="16">
        <v>24.301607323746897</v>
      </c>
      <c r="H144" s="16">
        <v>29.969047392586774</v>
      </c>
      <c r="J144" s="16">
        <v>0</v>
      </c>
    </row>
    <row r="145" spans="1:10" ht="14.5" x14ac:dyDescent="0.35">
      <c r="A145" t="str">
        <f t="shared" si="4"/>
        <v>DISTRIBUCION VOLUMEN X CRITERIO (kg ó litros)EspirituosasLEVANTE</v>
      </c>
      <c r="B145" s="16">
        <v>0</v>
      </c>
      <c r="C145" s="16">
        <v>0</v>
      </c>
      <c r="D145" s="16" t="s">
        <v>74</v>
      </c>
      <c r="E145" s="16">
        <v>34.155610846213463</v>
      </c>
      <c r="F145" s="16">
        <v>7.0630783493188742</v>
      </c>
      <c r="G145" s="16">
        <v>25.289860678900737</v>
      </c>
      <c r="H145" s="16">
        <v>5.454617035145942</v>
      </c>
      <c r="J145" s="16">
        <v>0</v>
      </c>
    </row>
    <row r="146" spans="1:10" ht="14.5" x14ac:dyDescent="0.35">
      <c r="A146" t="str">
        <f t="shared" si="4"/>
        <v>DISTRIBUCION VOLUMEN X CRITERIO (kg ó litros)EspirituosasANDALUCIA</v>
      </c>
      <c r="B146" s="16">
        <v>0</v>
      </c>
      <c r="C146" s="16">
        <v>0</v>
      </c>
      <c r="D146" s="16" t="s">
        <v>75</v>
      </c>
      <c r="E146" s="16">
        <v>12.665442403823096</v>
      </c>
      <c r="F146" s="16">
        <v>19.062135532458711</v>
      </c>
      <c r="G146" s="16">
        <v>16.52739212681</v>
      </c>
      <c r="H146" s="16">
        <v>7.3829198137483729</v>
      </c>
      <c r="J146" s="16">
        <v>0</v>
      </c>
    </row>
    <row r="147" spans="1:10" ht="14.5" x14ac:dyDescent="0.35">
      <c r="A147" t="str">
        <f t="shared" si="4"/>
        <v>DISTRIBUCION VOLUMEN X CRITERIO (kg ó litros)EspirituosasMDD AM</v>
      </c>
      <c r="B147" s="16">
        <v>0</v>
      </c>
      <c r="C147" s="16">
        <v>0</v>
      </c>
      <c r="D147" s="16" t="s">
        <v>76</v>
      </c>
      <c r="E147" s="16">
        <v>13.638539608226885</v>
      </c>
      <c r="F147" s="16">
        <v>10.593952778477547</v>
      </c>
      <c r="G147" s="16">
        <v>6.5922551431439169</v>
      </c>
      <c r="H147" s="16">
        <v>0.98528519679715021</v>
      </c>
      <c r="J147" s="16">
        <v>0</v>
      </c>
    </row>
    <row r="148" spans="1:10" ht="14.5" x14ac:dyDescent="0.35">
      <c r="A148" t="str">
        <f t="shared" si="4"/>
        <v>DISTRIBUCION VOLUMEN X CRITERIO (kg ó litros)EspirituosasRTO CENTRO</v>
      </c>
      <c r="B148" s="16">
        <v>0</v>
      </c>
      <c r="C148" s="16">
        <v>0</v>
      </c>
      <c r="D148" s="16" t="s">
        <v>77</v>
      </c>
      <c r="E148" s="16">
        <v>12.294502566847889</v>
      </c>
      <c r="F148" s="16">
        <v>13.451297146490207</v>
      </c>
      <c r="G148" s="16">
        <v>6.2950219498307245</v>
      </c>
      <c r="H148" s="16">
        <v>18.339602346085833</v>
      </c>
      <c r="J148" s="16">
        <v>0</v>
      </c>
    </row>
    <row r="149" spans="1:10" ht="14.5" x14ac:dyDescent="0.35">
      <c r="A149" t="str">
        <f t="shared" si="4"/>
        <v>DISTRIBUCION VOLUMEN X CRITERIO (kg ó litros)EspirituosasNORTE-CENTRO</v>
      </c>
      <c r="B149" s="16">
        <v>0</v>
      </c>
      <c r="C149" s="16">
        <v>0</v>
      </c>
      <c r="D149" s="16" t="s">
        <v>78</v>
      </c>
      <c r="E149" s="16">
        <v>18.423768900219009</v>
      </c>
      <c r="F149" s="16">
        <v>19.885104820691673</v>
      </c>
      <c r="G149" s="16">
        <v>9.9049363915855206</v>
      </c>
      <c r="H149" s="16">
        <v>3.177544441864133</v>
      </c>
      <c r="J149" s="16">
        <v>0</v>
      </c>
    </row>
    <row r="150" spans="1:10" ht="14.5" x14ac:dyDescent="0.35">
      <c r="A150" t="str">
        <f t="shared" si="4"/>
        <v>DISTRIBUCION VOLUMEN X CRITERIO (kg ó litros)EspirituosasNOROESTE</v>
      </c>
      <c r="B150" s="16">
        <v>0</v>
      </c>
      <c r="C150" s="16">
        <v>0</v>
      </c>
      <c r="D150" s="16" t="s">
        <v>79</v>
      </c>
      <c r="E150" s="16">
        <v>1.2166902787944174</v>
      </c>
      <c r="F150" s="16">
        <v>16.718358916423039</v>
      </c>
      <c r="G150" s="16">
        <v>5.5735043066965639</v>
      </c>
      <c r="H150" s="16">
        <v>18.806070629624273</v>
      </c>
      <c r="J150" s="16">
        <v>0</v>
      </c>
    </row>
    <row r="151" spans="1:10" ht="14.5" x14ac:dyDescent="0.35">
      <c r="A151" t="str">
        <f t="shared" si="4"/>
        <v>DISTRIBUCION VOLUMEN X CRITERIO (kg ó litros)Espirituosas&lt;2MIL</v>
      </c>
      <c r="B151" s="16">
        <v>0</v>
      </c>
      <c r="C151" s="16">
        <v>0</v>
      </c>
      <c r="D151" s="16" t="s">
        <v>41</v>
      </c>
      <c r="E151" s="16" t="s">
        <v>91</v>
      </c>
      <c r="F151" s="16">
        <v>0.20863060706986539</v>
      </c>
      <c r="G151" s="16">
        <v>3.8685204764006942</v>
      </c>
      <c r="H151" s="16">
        <v>7.501602268161875</v>
      </c>
      <c r="J151" s="16">
        <v>0</v>
      </c>
    </row>
    <row r="152" spans="1:10" ht="14.5" x14ac:dyDescent="0.35">
      <c r="A152" t="str">
        <f t="shared" si="4"/>
        <v>DISTRIBUCION VOLUMEN X CRITERIO (kg ó litros)Espirituosas2-5MIL</v>
      </c>
      <c r="B152" s="16">
        <v>0</v>
      </c>
      <c r="C152" s="16">
        <v>0</v>
      </c>
      <c r="D152" s="16" t="s">
        <v>44</v>
      </c>
      <c r="E152" s="16">
        <v>3.8580690393553989</v>
      </c>
      <c r="F152" s="16">
        <v>0.14297603283001598</v>
      </c>
      <c r="G152" s="16">
        <v>0.4379348058171636</v>
      </c>
      <c r="H152" s="16">
        <v>5.6732281252476433</v>
      </c>
      <c r="J152" s="16">
        <v>0</v>
      </c>
    </row>
    <row r="153" spans="1:10" ht="14.5" x14ac:dyDescent="0.35">
      <c r="A153" t="str">
        <f t="shared" si="4"/>
        <v>DISTRIBUCION VOLUMEN X CRITERIO (kg ó litros)Espirituosas5-10MIL</v>
      </c>
      <c r="B153" s="16">
        <v>0</v>
      </c>
      <c r="C153" s="16">
        <v>0</v>
      </c>
      <c r="D153" s="16" t="s">
        <v>46</v>
      </c>
      <c r="E153" s="16">
        <v>1.4569990658323011</v>
      </c>
      <c r="F153" s="16">
        <v>0.42000623601556858</v>
      </c>
      <c r="G153" s="16">
        <v>16.764364035051898</v>
      </c>
      <c r="H153" s="16">
        <v>10.465017638137825</v>
      </c>
      <c r="J153" s="16">
        <v>0</v>
      </c>
    </row>
    <row r="154" spans="1:10" ht="14.5" x14ac:dyDescent="0.35">
      <c r="A154" t="str">
        <f t="shared" si="4"/>
        <v>DISTRIBUCION VOLUMEN X CRITERIO (kg ó litros)Espirituosas10-30MIL</v>
      </c>
      <c r="B154" s="16">
        <v>0</v>
      </c>
      <c r="C154" s="16">
        <v>0</v>
      </c>
      <c r="D154" s="16" t="s">
        <v>48</v>
      </c>
      <c r="E154" s="16">
        <v>49.15952100728466</v>
      </c>
      <c r="F154" s="16">
        <v>25.284743007726824</v>
      </c>
      <c r="G154" s="16">
        <v>7.8863109550729771</v>
      </c>
      <c r="H154" s="16">
        <v>16.256366148649548</v>
      </c>
      <c r="J154" s="16">
        <v>0</v>
      </c>
    </row>
    <row r="155" spans="1:10" ht="14.5" x14ac:dyDescent="0.35">
      <c r="A155" t="str">
        <f t="shared" si="4"/>
        <v>DISTRIBUCION VOLUMEN X CRITERIO (kg ó litros)Espirituosas30-100MIL</v>
      </c>
      <c r="B155" s="16">
        <v>0</v>
      </c>
      <c r="C155" s="16">
        <v>0</v>
      </c>
      <c r="D155" s="16" t="s">
        <v>50</v>
      </c>
      <c r="E155" s="16">
        <v>12.033872837044811</v>
      </c>
      <c r="F155" s="16">
        <v>8.0668232516506002</v>
      </c>
      <c r="G155" s="16">
        <v>28.795082862405891</v>
      </c>
      <c r="H155" s="16">
        <v>26.613195084502685</v>
      </c>
      <c r="J155" s="16">
        <v>0</v>
      </c>
    </row>
    <row r="156" spans="1:10" ht="14.5" x14ac:dyDescent="0.35">
      <c r="A156" t="str">
        <f t="shared" si="4"/>
        <v>DISTRIBUCION VOLUMEN X CRITERIO (kg ó litros)Espirituosas100-200MIL</v>
      </c>
      <c r="B156" s="16">
        <v>0</v>
      </c>
      <c r="C156" s="16">
        <v>0</v>
      </c>
      <c r="D156" s="16" t="s">
        <v>52</v>
      </c>
      <c r="E156" s="16">
        <v>14.147684660656312</v>
      </c>
      <c r="F156" s="16">
        <v>17.585137599639232</v>
      </c>
      <c r="G156" s="16">
        <v>12.591061027203137</v>
      </c>
      <c r="H156" s="16">
        <v>17.442767336902239</v>
      </c>
      <c r="J156" s="16">
        <v>0</v>
      </c>
    </row>
    <row r="157" spans="1:10" ht="14.5" x14ac:dyDescent="0.35">
      <c r="A157" t="str">
        <f t="shared" si="4"/>
        <v>DISTRIBUCION VOLUMEN X CRITERIO (kg ó litros)Espirituosas200-500MIL</v>
      </c>
      <c r="B157" s="16">
        <v>0</v>
      </c>
      <c r="C157" s="16">
        <v>0</v>
      </c>
      <c r="D157" s="16" t="s">
        <v>54</v>
      </c>
      <c r="E157" s="16">
        <v>5.3100196158257962</v>
      </c>
      <c r="F157" s="16">
        <v>22.22190816631235</v>
      </c>
      <c r="G157" s="16">
        <v>19.524691605379044</v>
      </c>
      <c r="H157" s="16">
        <v>12.263440249714661</v>
      </c>
      <c r="J157" s="16">
        <v>0</v>
      </c>
    </row>
    <row r="158" spans="1:10" ht="14.5" x14ac:dyDescent="0.35">
      <c r="A158" t="str">
        <f t="shared" si="4"/>
        <v>DISTRIBUCION VOLUMEN X CRITERIO (kg ó litros)Espirituosas&gt;500MIL</v>
      </c>
      <c r="B158" s="16">
        <v>0</v>
      </c>
      <c r="C158" s="16">
        <v>0</v>
      </c>
      <c r="D158" s="16" t="s">
        <v>56</v>
      </c>
      <c r="E158" s="16">
        <v>14.033836505620902</v>
      </c>
      <c r="F158" s="16">
        <v>26.069790598643262</v>
      </c>
      <c r="G158" s="16">
        <v>10.132033275532057</v>
      </c>
      <c r="H158" s="16">
        <v>3.7843910564614309</v>
      </c>
      <c r="J158" s="16">
        <v>0</v>
      </c>
    </row>
    <row r="159" spans="1:10" ht="14.5" x14ac:dyDescent="0.35">
      <c r="A159" t="str">
        <f t="shared" si="4"/>
        <v>DISTRIBUCION VOLUMEN X CRITERIO (kg ó litros)EspirituosasDE 15 A 19 AÑOS</v>
      </c>
      <c r="B159" s="16">
        <v>0</v>
      </c>
      <c r="C159" s="16">
        <v>0</v>
      </c>
      <c r="D159" s="16" t="s">
        <v>80</v>
      </c>
      <c r="E159" s="16">
        <v>7.4591682471679492</v>
      </c>
      <c r="F159" s="16" t="s">
        <v>91</v>
      </c>
      <c r="G159" s="16">
        <v>8.6425308859949137</v>
      </c>
      <c r="H159" s="16">
        <v>7.9144728669627877</v>
      </c>
      <c r="J159" s="16">
        <v>0</v>
      </c>
    </row>
    <row r="160" spans="1:10" ht="14.5" x14ac:dyDescent="0.35">
      <c r="A160" t="str">
        <f t="shared" si="4"/>
        <v>DISTRIBUCION VOLUMEN X CRITERIO (kg ó litros)EspirituosasDE 20 A 24 AÑOS</v>
      </c>
      <c r="B160" s="16">
        <v>0</v>
      </c>
      <c r="C160" s="16">
        <v>0</v>
      </c>
      <c r="D160" s="16" t="s">
        <v>81</v>
      </c>
      <c r="E160" s="16">
        <v>3.2148891762738154</v>
      </c>
      <c r="F160" s="16">
        <v>4.8552370039067139</v>
      </c>
      <c r="G160" s="16">
        <v>0.77364595238986733</v>
      </c>
      <c r="H160" s="16">
        <v>5.5198346106237297</v>
      </c>
      <c r="J160" s="16">
        <v>0</v>
      </c>
    </row>
    <row r="161" spans="1:10" ht="14.5" x14ac:dyDescent="0.35">
      <c r="A161" t="str">
        <f t="shared" si="4"/>
        <v>DISTRIBUCION VOLUMEN X CRITERIO (kg ó litros)EspirituosasDE 25 A 34 AÑOS</v>
      </c>
      <c r="B161" s="16">
        <v>0</v>
      </c>
      <c r="C161" s="16">
        <v>0</v>
      </c>
      <c r="D161" s="16" t="s">
        <v>82</v>
      </c>
      <c r="E161" s="16">
        <v>30.898881102196412</v>
      </c>
      <c r="F161" s="16">
        <v>20.569105309024049</v>
      </c>
      <c r="G161" s="16">
        <v>10.149749304642389</v>
      </c>
      <c r="H161" s="16">
        <v>13.0645448540822</v>
      </c>
      <c r="J161" s="16">
        <v>0</v>
      </c>
    </row>
    <row r="162" spans="1:10" ht="14.5" x14ac:dyDescent="0.35">
      <c r="A162" t="str">
        <f t="shared" si="4"/>
        <v>DISTRIBUCION VOLUMEN X CRITERIO (kg ó litros)EspirituosasDE 35 A 49 AÑOS</v>
      </c>
      <c r="B162" s="16">
        <v>0</v>
      </c>
      <c r="C162" s="16">
        <v>0</v>
      </c>
      <c r="D162" s="16" t="s">
        <v>83</v>
      </c>
      <c r="E162" s="16">
        <v>9.0372057008342335</v>
      </c>
      <c r="F162" s="16">
        <v>20.348232866314671</v>
      </c>
      <c r="G162" s="16">
        <v>42.518299140979167</v>
      </c>
      <c r="H162" s="16">
        <v>33.467926520405847</v>
      </c>
      <c r="J162" s="16">
        <v>0</v>
      </c>
    </row>
    <row r="163" spans="1:10" ht="14.5" x14ac:dyDescent="0.35">
      <c r="A163" t="str">
        <f t="shared" si="4"/>
        <v>DISTRIBUCION VOLUMEN X CRITERIO (kg ó litros)EspirituosasDE 50 A 59 AÑOS</v>
      </c>
      <c r="B163" s="16">
        <v>0</v>
      </c>
      <c r="C163" s="16">
        <v>0</v>
      </c>
      <c r="D163" s="16" t="s">
        <v>84</v>
      </c>
      <c r="E163" s="16">
        <v>41.666212113103363</v>
      </c>
      <c r="F163" s="16">
        <v>13.450588223759491</v>
      </c>
      <c r="G163" s="16">
        <v>13.680671547810638</v>
      </c>
      <c r="H163" s="16">
        <v>31.510791890124136</v>
      </c>
      <c r="J163" s="16">
        <v>0</v>
      </c>
    </row>
    <row r="164" spans="1:10" ht="14.5" x14ac:dyDescent="0.35">
      <c r="A164" t="str">
        <f t="shared" si="4"/>
        <v>DISTRIBUCION VOLUMEN X CRITERIO (kg ó litros)EspirituosasDE 60 A 75 AÑOS</v>
      </c>
      <c r="B164" s="16">
        <v>0</v>
      </c>
      <c r="C164" s="16">
        <v>0</v>
      </c>
      <c r="D164" s="16" t="s">
        <v>85</v>
      </c>
      <c r="E164" s="16">
        <v>7.7236474339123697</v>
      </c>
      <c r="F164" s="16">
        <v>40.776844737280321</v>
      </c>
      <c r="G164" s="16">
        <v>24.235103197633396</v>
      </c>
      <c r="H164" s="16">
        <v>8.5224373198089207</v>
      </c>
      <c r="J164" s="16">
        <v>0</v>
      </c>
    </row>
    <row r="165" spans="1:10" ht="14.5" x14ac:dyDescent="0.35">
      <c r="A165" t="str">
        <f t="shared" si="4"/>
        <v>DISTRIBUCION VOLUMEN X CRITERIO (kg ó litros)EspirituosasNIVEL ALTO</v>
      </c>
      <c r="B165" s="16">
        <v>0</v>
      </c>
      <c r="C165" s="16">
        <v>0</v>
      </c>
      <c r="D165" s="16" t="s">
        <v>86</v>
      </c>
      <c r="E165" s="16">
        <v>14.674999364876424</v>
      </c>
      <c r="F165" s="16">
        <v>9.5498835785427083</v>
      </c>
      <c r="G165" s="16">
        <v>7.219244691180184</v>
      </c>
      <c r="H165" s="16">
        <v>14.998726920667426</v>
      </c>
      <c r="J165" s="16">
        <v>0</v>
      </c>
    </row>
    <row r="166" spans="1:10" ht="14.5" x14ac:dyDescent="0.35">
      <c r="A166" t="str">
        <f t="shared" si="4"/>
        <v>DISTRIBUCION VOLUMEN X CRITERIO (kg ó litros)EspirituosasNIVEL MEDIO ALTO</v>
      </c>
      <c r="B166" s="16">
        <v>0</v>
      </c>
      <c r="C166" s="16">
        <v>0</v>
      </c>
      <c r="D166" s="16" t="s">
        <v>87</v>
      </c>
      <c r="E166" s="16">
        <v>0.84612957669182609</v>
      </c>
      <c r="F166" s="16">
        <v>16.886706857073904</v>
      </c>
      <c r="G166" s="16">
        <v>13.900071552160604</v>
      </c>
      <c r="H166" s="16">
        <v>28.033463892030081</v>
      </c>
      <c r="J166" s="16">
        <v>0</v>
      </c>
    </row>
    <row r="167" spans="1:10" ht="14.5" x14ac:dyDescent="0.35">
      <c r="A167" t="str">
        <f t="shared" si="4"/>
        <v>DISTRIBUCION VOLUMEN X CRITERIO (kg ó litros)EspirituosasNIVEL MEDIO</v>
      </c>
      <c r="B167" s="16">
        <v>0</v>
      </c>
      <c r="C167" s="16">
        <v>0</v>
      </c>
      <c r="D167" s="16" t="s">
        <v>88</v>
      </c>
      <c r="E167" s="16">
        <v>13.923465304712831</v>
      </c>
      <c r="F167" s="16">
        <v>16.303011905070271</v>
      </c>
      <c r="G167" s="16">
        <v>39.302036893026944</v>
      </c>
      <c r="H167" s="16">
        <v>14.193704942404594</v>
      </c>
      <c r="J167" s="16">
        <v>0</v>
      </c>
    </row>
    <row r="168" spans="1:10" ht="14.5" x14ac:dyDescent="0.35">
      <c r="A168" t="str">
        <f t="shared" si="4"/>
        <v>DISTRIBUCION VOLUMEN X CRITERIO (kg ó litros)EspirituosasNIVEL MEDIO BAJO</v>
      </c>
      <c r="B168" s="16">
        <v>0</v>
      </c>
      <c r="C168" s="16">
        <v>0</v>
      </c>
      <c r="D168" s="16" t="s">
        <v>89</v>
      </c>
      <c r="E168" s="16">
        <v>12.388531337852807</v>
      </c>
      <c r="F168" s="16">
        <v>28.338992096102363</v>
      </c>
      <c r="G168" s="16">
        <v>14.753000108359457</v>
      </c>
      <c r="H168" s="16">
        <v>12.325864070823329</v>
      </c>
      <c r="J168" s="16">
        <v>0</v>
      </c>
    </row>
    <row r="169" spans="1:10" ht="14.5" x14ac:dyDescent="0.35">
      <c r="A169" t="str">
        <f t="shared" si="4"/>
        <v>DISTRIBUCION VOLUMEN X CRITERIO (kg ó litros)EspirituosasNIVEL BAJO</v>
      </c>
      <c r="B169" s="16">
        <v>0</v>
      </c>
      <c r="C169" s="16">
        <v>0</v>
      </c>
      <c r="D169" s="16" t="s">
        <v>90</v>
      </c>
      <c r="E169" s="16">
        <v>58.166878810972953</v>
      </c>
      <c r="F169" s="16">
        <v>28.921420317722951</v>
      </c>
      <c r="G169" s="16">
        <v>24.825647727135134</v>
      </c>
      <c r="H169" s="16">
        <v>30.44824723125225</v>
      </c>
      <c r="J169" s="16">
        <v>0</v>
      </c>
    </row>
    <row r="170" spans="1:10" ht="14.5" x14ac:dyDescent="0.35">
      <c r="A170" t="str">
        <f>$B$2&amp;$C$170&amp;D170</f>
        <v>DISTRIBUCION VOLUMEN X CRITERIO (kg ó litros)T.Zumo+Horchata+MostoT.ESPAÑA</v>
      </c>
      <c r="B170" s="16">
        <v>0</v>
      </c>
      <c r="C170" s="16" t="s">
        <v>141</v>
      </c>
      <c r="D170" s="16" t="s">
        <v>22</v>
      </c>
      <c r="E170" s="16">
        <v>100</v>
      </c>
      <c r="F170" s="16">
        <v>100</v>
      </c>
      <c r="G170" s="16">
        <v>100</v>
      </c>
      <c r="H170" s="16">
        <v>100</v>
      </c>
      <c r="J170" s="16">
        <v>0</v>
      </c>
    </row>
    <row r="171" spans="1:10" ht="14.5" x14ac:dyDescent="0.35">
      <c r="A171" t="str">
        <f t="shared" ref="A171:A197" si="5">$B$2&amp;$C$170&amp;D171</f>
        <v>DISTRIBUCION VOLUMEN X CRITERIO (kg ó litros)T.Zumo+Horchata+MostoBCN AM</v>
      </c>
      <c r="B171" s="16">
        <v>0</v>
      </c>
      <c r="C171" s="16">
        <v>0</v>
      </c>
      <c r="D171" s="16" t="s">
        <v>72</v>
      </c>
      <c r="E171" s="16">
        <v>4.5107224319591337</v>
      </c>
      <c r="F171" s="16">
        <v>0.65400816640162984</v>
      </c>
      <c r="G171" s="16">
        <v>5.3059460959125371</v>
      </c>
      <c r="H171" s="16">
        <v>40.668407133788804</v>
      </c>
      <c r="J171" s="16">
        <v>0</v>
      </c>
    </row>
    <row r="172" spans="1:10" ht="14.5" x14ac:dyDescent="0.35">
      <c r="A172" t="str">
        <f t="shared" si="5"/>
        <v>DISTRIBUCION VOLUMEN X CRITERIO (kg ó litros)T.Zumo+Horchata+MostoREST.CAT ARAGON</v>
      </c>
      <c r="B172" s="16">
        <v>0</v>
      </c>
      <c r="C172" s="16">
        <v>0</v>
      </c>
      <c r="D172" s="16" t="s">
        <v>73</v>
      </c>
      <c r="E172" s="16">
        <v>30.086465205359609</v>
      </c>
      <c r="F172" s="16">
        <v>6.6654421471015288</v>
      </c>
      <c r="G172" s="16">
        <v>11.44787084461923</v>
      </c>
      <c r="H172" s="16">
        <v>1.5022269980223186</v>
      </c>
      <c r="J172" s="16">
        <v>0</v>
      </c>
    </row>
    <row r="173" spans="1:10" ht="14.5" x14ac:dyDescent="0.35">
      <c r="A173" t="str">
        <f t="shared" si="5"/>
        <v>DISTRIBUCION VOLUMEN X CRITERIO (kg ó litros)T.Zumo+Horchata+MostoLEVANTE</v>
      </c>
      <c r="B173" s="16">
        <v>0</v>
      </c>
      <c r="C173" s="16">
        <v>0</v>
      </c>
      <c r="D173" s="16" t="s">
        <v>74</v>
      </c>
      <c r="E173" s="16">
        <v>9.5449327413724756</v>
      </c>
      <c r="F173" s="16">
        <v>6.268867098687986</v>
      </c>
      <c r="G173" s="16">
        <v>19.521149012523903</v>
      </c>
      <c r="H173" s="16">
        <v>25.390788813327276</v>
      </c>
      <c r="J173" s="16">
        <v>0</v>
      </c>
    </row>
    <row r="174" spans="1:10" ht="14.5" x14ac:dyDescent="0.35">
      <c r="A174" t="str">
        <f t="shared" si="5"/>
        <v>DISTRIBUCION VOLUMEN X CRITERIO (kg ó litros)T.Zumo+Horchata+MostoANDALUCIA</v>
      </c>
      <c r="B174" s="16">
        <v>0</v>
      </c>
      <c r="C174" s="16">
        <v>0</v>
      </c>
      <c r="D174" s="16" t="s">
        <v>75</v>
      </c>
      <c r="E174" s="16">
        <v>15.242370851587733</v>
      </c>
      <c r="F174" s="16">
        <v>9.7238679938225658</v>
      </c>
      <c r="G174" s="16">
        <v>2.5918912476948539</v>
      </c>
      <c r="H174" s="16">
        <v>6.5285990166526027</v>
      </c>
      <c r="J174" s="16">
        <v>0</v>
      </c>
    </row>
    <row r="175" spans="1:10" ht="14.5" x14ac:dyDescent="0.35">
      <c r="A175" t="str">
        <f t="shared" si="5"/>
        <v>DISTRIBUCION VOLUMEN X CRITERIO (kg ó litros)T.Zumo+Horchata+MostoMDD AM</v>
      </c>
      <c r="B175" s="16">
        <v>0</v>
      </c>
      <c r="C175" s="16">
        <v>0</v>
      </c>
      <c r="D175" s="16" t="s">
        <v>76</v>
      </c>
      <c r="E175" s="16">
        <v>3.513001305237696</v>
      </c>
      <c r="F175" s="16">
        <v>25.423422639620092</v>
      </c>
      <c r="G175" s="16">
        <v>12.275905496280691</v>
      </c>
      <c r="H175" s="16">
        <v>16.332656111839359</v>
      </c>
      <c r="J175" s="16">
        <v>0</v>
      </c>
    </row>
    <row r="176" spans="1:10" ht="14.5" x14ac:dyDescent="0.35">
      <c r="A176" t="str">
        <f t="shared" si="5"/>
        <v>DISTRIBUCION VOLUMEN X CRITERIO (kg ó litros)T.Zumo+Horchata+MostoRTO CENTRO</v>
      </c>
      <c r="B176" s="16">
        <v>0</v>
      </c>
      <c r="C176" s="16">
        <v>0</v>
      </c>
      <c r="D176" s="16" t="s">
        <v>77</v>
      </c>
      <c r="E176" s="16">
        <v>0.39651240049972325</v>
      </c>
      <c r="F176" s="16">
        <v>6.6247768223012633</v>
      </c>
      <c r="G176" s="16">
        <v>21.463733499895135</v>
      </c>
      <c r="H176" s="16">
        <v>3.4852173496217649</v>
      </c>
      <c r="J176" s="16">
        <v>0</v>
      </c>
    </row>
    <row r="177" spans="1:10" ht="14.5" x14ac:dyDescent="0.35">
      <c r="A177" t="str">
        <f t="shared" si="5"/>
        <v>DISTRIBUCION VOLUMEN X CRITERIO (kg ó litros)T.Zumo+Horchata+MostoNORTE-CENTRO</v>
      </c>
      <c r="B177" s="16">
        <v>0</v>
      </c>
      <c r="C177" s="16">
        <v>0</v>
      </c>
      <c r="D177" s="16" t="s">
        <v>78</v>
      </c>
      <c r="E177" s="16">
        <v>24.423132839183452</v>
      </c>
      <c r="F177" s="16">
        <v>10.126114900024467</v>
      </c>
      <c r="G177" s="16">
        <v>17.872746310102976</v>
      </c>
      <c r="H177" s="16">
        <v>1.3420901787394286</v>
      </c>
      <c r="J177" s="16">
        <v>0</v>
      </c>
    </row>
    <row r="178" spans="1:10" ht="14.5" x14ac:dyDescent="0.35">
      <c r="A178" t="str">
        <f t="shared" si="5"/>
        <v>DISTRIBUCION VOLUMEN X CRITERIO (kg ó litros)T.Zumo+Horchata+MostoNOROESTE</v>
      </c>
      <c r="B178" s="16">
        <v>0</v>
      </c>
      <c r="C178" s="16">
        <v>0</v>
      </c>
      <c r="D178" s="16" t="s">
        <v>79</v>
      </c>
      <c r="E178" s="16">
        <v>12.282873934672619</v>
      </c>
      <c r="F178" s="16">
        <v>34.51348621591012</v>
      </c>
      <c r="G178" s="16">
        <v>9.5207652660474427</v>
      </c>
      <c r="H178" s="16">
        <v>4.7500138137401171</v>
      </c>
      <c r="J178" s="16">
        <v>0</v>
      </c>
    </row>
    <row r="179" spans="1:10" ht="14.5" x14ac:dyDescent="0.35">
      <c r="A179" t="str">
        <f t="shared" si="5"/>
        <v>DISTRIBUCION VOLUMEN X CRITERIO (kg ó litros)T.Zumo+Horchata+Mosto&lt;2MIL</v>
      </c>
      <c r="B179" s="16">
        <v>0</v>
      </c>
      <c r="C179" s="16">
        <v>0</v>
      </c>
      <c r="D179" s="16" t="s">
        <v>41</v>
      </c>
      <c r="E179" s="16">
        <v>3.1619282283257069</v>
      </c>
      <c r="F179" s="16">
        <v>1.7353873803058866</v>
      </c>
      <c r="G179" s="16" t="s">
        <v>91</v>
      </c>
      <c r="H179" s="16">
        <v>0.60984276061127385</v>
      </c>
      <c r="J179" s="16">
        <v>0</v>
      </c>
    </row>
    <row r="180" spans="1:10" ht="14.5" x14ac:dyDescent="0.35">
      <c r="A180" t="str">
        <f t="shared" si="5"/>
        <v>DISTRIBUCION VOLUMEN X CRITERIO (kg ó litros)T.Zumo+Horchata+Mosto2-5MIL</v>
      </c>
      <c r="B180" s="16">
        <v>0</v>
      </c>
      <c r="C180" s="16">
        <v>0</v>
      </c>
      <c r="D180" s="16" t="s">
        <v>44</v>
      </c>
      <c r="E180" s="16">
        <v>0.82917688239517362</v>
      </c>
      <c r="F180" s="16">
        <v>2.8439632394758383</v>
      </c>
      <c r="G180" s="16">
        <v>1.5229497200639823</v>
      </c>
      <c r="H180" s="16">
        <v>0.1082103909410902</v>
      </c>
      <c r="J180" s="16">
        <v>0</v>
      </c>
    </row>
    <row r="181" spans="1:10" ht="14.5" x14ac:dyDescent="0.35">
      <c r="A181" t="str">
        <f t="shared" si="5"/>
        <v>DISTRIBUCION VOLUMEN X CRITERIO (kg ó litros)T.Zumo+Horchata+Mosto5-10MIL</v>
      </c>
      <c r="B181" s="16">
        <v>0</v>
      </c>
      <c r="C181" s="16">
        <v>0</v>
      </c>
      <c r="D181" s="16" t="s">
        <v>46</v>
      </c>
      <c r="E181" s="16">
        <v>12.257998388539026</v>
      </c>
      <c r="F181" s="16">
        <v>15.295236066249061</v>
      </c>
      <c r="G181" s="16">
        <v>22.926967124750469</v>
      </c>
      <c r="H181" s="16">
        <v>12.739312649050888</v>
      </c>
      <c r="J181" s="16">
        <v>0</v>
      </c>
    </row>
    <row r="182" spans="1:10" ht="14.5" x14ac:dyDescent="0.35">
      <c r="A182" t="str">
        <f t="shared" si="5"/>
        <v>DISTRIBUCION VOLUMEN X CRITERIO (kg ó litros)T.Zumo+Horchata+Mosto10-30MIL</v>
      </c>
      <c r="B182" s="16">
        <v>0</v>
      </c>
      <c r="C182" s="16">
        <v>0</v>
      </c>
      <c r="D182" s="16" t="s">
        <v>48</v>
      </c>
      <c r="E182" s="16">
        <v>16.857666768325934</v>
      </c>
      <c r="F182" s="16">
        <v>8.6266887299732247</v>
      </c>
      <c r="G182" s="16">
        <v>10.496026737176722</v>
      </c>
      <c r="H182" s="16">
        <v>13.697747131289089</v>
      </c>
      <c r="J182" s="16">
        <v>0</v>
      </c>
    </row>
    <row r="183" spans="1:10" ht="14.5" x14ac:dyDescent="0.35">
      <c r="A183" t="str">
        <f t="shared" si="5"/>
        <v>DISTRIBUCION VOLUMEN X CRITERIO (kg ó litros)T.Zumo+Horchata+Mosto30-100MIL</v>
      </c>
      <c r="B183" s="16">
        <v>0</v>
      </c>
      <c r="C183" s="16">
        <v>0</v>
      </c>
      <c r="D183" s="16" t="s">
        <v>50</v>
      </c>
      <c r="E183" s="16">
        <v>17.380432562223987</v>
      </c>
      <c r="F183" s="16">
        <v>4.1493901749250623</v>
      </c>
      <c r="G183" s="16">
        <v>18.390028611371552</v>
      </c>
      <c r="H183" s="16">
        <v>4.8499329677021716</v>
      </c>
      <c r="J183" s="16">
        <v>0</v>
      </c>
    </row>
    <row r="184" spans="1:10" ht="14.5" x14ac:dyDescent="0.35">
      <c r="A184" t="str">
        <f t="shared" si="5"/>
        <v>DISTRIBUCION VOLUMEN X CRITERIO (kg ó litros)T.Zumo+Horchata+Mosto100-200MIL</v>
      </c>
      <c r="B184" s="16">
        <v>0</v>
      </c>
      <c r="C184" s="16">
        <v>0</v>
      </c>
      <c r="D184" s="16" t="s">
        <v>52</v>
      </c>
      <c r="E184" s="16">
        <v>10.768796880313745</v>
      </c>
      <c r="F184" s="16">
        <v>13.170814733189721</v>
      </c>
      <c r="G184" s="16">
        <v>21.603426638536796</v>
      </c>
      <c r="H184" s="16">
        <v>20.719190950547592</v>
      </c>
      <c r="J184" s="16">
        <v>0</v>
      </c>
    </row>
    <row r="185" spans="1:10" ht="14.5" x14ac:dyDescent="0.35">
      <c r="A185" t="str">
        <f t="shared" si="5"/>
        <v>DISTRIBUCION VOLUMEN X CRITERIO (kg ó litros)T.Zumo+Horchata+Mosto200-500MIL</v>
      </c>
      <c r="B185" s="16">
        <v>0</v>
      </c>
      <c r="C185" s="16">
        <v>0</v>
      </c>
      <c r="D185" s="16" t="s">
        <v>54</v>
      </c>
      <c r="E185" s="16">
        <v>6.7641489785715354</v>
      </c>
      <c r="F185" s="16">
        <v>46.446864749557449</v>
      </c>
      <c r="G185" s="16">
        <v>16.018637639981335</v>
      </c>
      <c r="H185" s="16">
        <v>44.2882498687338</v>
      </c>
      <c r="J185" s="16">
        <v>0</v>
      </c>
    </row>
    <row r="186" spans="1:10" ht="14.5" x14ac:dyDescent="0.35">
      <c r="A186" t="str">
        <f t="shared" si="5"/>
        <v>DISTRIBUCION VOLUMEN X CRITERIO (kg ó litros)T.Zumo+Horchata+Mosto&gt;500MIL</v>
      </c>
      <c r="B186" s="16">
        <v>0</v>
      </c>
      <c r="C186" s="16">
        <v>0</v>
      </c>
      <c r="D186" s="16" t="s">
        <v>56</v>
      </c>
      <c r="E186" s="16">
        <v>31.97986211429733</v>
      </c>
      <c r="F186" s="16">
        <v>7.7316434753384904</v>
      </c>
      <c r="G186" s="16">
        <v>9.0419670419757665</v>
      </c>
      <c r="H186" s="16">
        <v>2.9875059507856139</v>
      </c>
      <c r="J186" s="16">
        <v>0</v>
      </c>
    </row>
    <row r="187" spans="1:10" ht="14.5" x14ac:dyDescent="0.35">
      <c r="A187" t="str">
        <f t="shared" si="5"/>
        <v>DISTRIBUCION VOLUMEN X CRITERIO (kg ó litros)T.Zumo+Horchata+MostoDE 15 A 19 AÑOS</v>
      </c>
      <c r="B187" s="16">
        <v>0</v>
      </c>
      <c r="C187" s="16">
        <v>0</v>
      </c>
      <c r="D187" s="16" t="s">
        <v>80</v>
      </c>
      <c r="E187" s="16">
        <v>3.1840394201268558</v>
      </c>
      <c r="F187" s="16">
        <v>21.472178683832286</v>
      </c>
      <c r="G187" s="16">
        <v>15.037760072270595</v>
      </c>
      <c r="H187" s="16">
        <v>20.777292252821589</v>
      </c>
      <c r="J187" s="16">
        <v>0</v>
      </c>
    </row>
    <row r="188" spans="1:10" ht="14.5" x14ac:dyDescent="0.35">
      <c r="A188" t="str">
        <f t="shared" si="5"/>
        <v>DISTRIBUCION VOLUMEN X CRITERIO (kg ó litros)T.Zumo+Horchata+MostoDE 20 A 24 AÑOS</v>
      </c>
      <c r="B188" s="16">
        <v>0</v>
      </c>
      <c r="C188" s="16">
        <v>0</v>
      </c>
      <c r="D188" s="16" t="s">
        <v>81</v>
      </c>
      <c r="E188" s="16">
        <v>7.4869708606399676</v>
      </c>
      <c r="F188" s="16">
        <v>0.70581043831846269</v>
      </c>
      <c r="G188" s="16">
        <v>4.7726392334472605</v>
      </c>
      <c r="H188" s="16">
        <v>0.77293128006281631</v>
      </c>
      <c r="J188" s="16">
        <v>0</v>
      </c>
    </row>
    <row r="189" spans="1:10" ht="14.5" x14ac:dyDescent="0.35">
      <c r="A189" t="str">
        <f t="shared" si="5"/>
        <v>DISTRIBUCION VOLUMEN X CRITERIO (kg ó litros)T.Zumo+Horchata+MostoDE 25 A 34 AÑOS</v>
      </c>
      <c r="B189" s="16">
        <v>0</v>
      </c>
      <c r="C189" s="16">
        <v>0</v>
      </c>
      <c r="D189" s="16" t="s">
        <v>82</v>
      </c>
      <c r="E189" s="16">
        <v>17.830843837523823</v>
      </c>
      <c r="F189" s="16">
        <v>19.72045059651062</v>
      </c>
      <c r="G189" s="16">
        <v>11.967483147642007</v>
      </c>
      <c r="H189" s="16">
        <v>8.9546903484521145</v>
      </c>
      <c r="J189" s="16">
        <v>0</v>
      </c>
    </row>
    <row r="190" spans="1:10" ht="14.5" x14ac:dyDescent="0.35">
      <c r="A190" t="str">
        <f t="shared" si="5"/>
        <v>DISTRIBUCION VOLUMEN X CRITERIO (kg ó litros)T.Zumo+Horchata+MostoDE 35 A 49 AÑOS</v>
      </c>
      <c r="B190" s="16">
        <v>0</v>
      </c>
      <c r="C190" s="16">
        <v>0</v>
      </c>
      <c r="D190" s="16" t="s">
        <v>83</v>
      </c>
      <c r="E190" s="16">
        <v>18.373067215620324</v>
      </c>
      <c r="F190" s="16">
        <v>29.364436605857598</v>
      </c>
      <c r="G190" s="16">
        <v>22.188363582493086</v>
      </c>
      <c r="H190" s="16">
        <v>10.839447066380369</v>
      </c>
      <c r="J190" s="16">
        <v>0</v>
      </c>
    </row>
    <row r="191" spans="1:10" ht="14.5" x14ac:dyDescent="0.35">
      <c r="A191" t="str">
        <f t="shared" si="5"/>
        <v>DISTRIBUCION VOLUMEN X CRITERIO (kg ó litros)T.Zumo+Horchata+MostoDE 50 A 59 AÑOS</v>
      </c>
      <c r="B191" s="16">
        <v>0</v>
      </c>
      <c r="C191" s="16">
        <v>0</v>
      </c>
      <c r="D191" s="16" t="s">
        <v>84</v>
      </c>
      <c r="E191" s="16">
        <v>42.297413249739058</v>
      </c>
      <c r="F191" s="16">
        <v>6.99749768943225</v>
      </c>
      <c r="G191" s="16">
        <v>11.420891740488013</v>
      </c>
      <c r="H191" s="16">
        <v>17.76336495578883</v>
      </c>
      <c r="J191" s="16">
        <v>0</v>
      </c>
    </row>
    <row r="192" spans="1:10" ht="14.5" x14ac:dyDescent="0.35">
      <c r="A192" t="str">
        <f t="shared" si="5"/>
        <v>DISTRIBUCION VOLUMEN X CRITERIO (kg ó litros)T.Zumo+Horchata+MostoDE 60 A 75 AÑOS</v>
      </c>
      <c r="B192" s="16">
        <v>0</v>
      </c>
      <c r="C192" s="16">
        <v>0</v>
      </c>
      <c r="D192" s="16" t="s">
        <v>85</v>
      </c>
      <c r="E192" s="16">
        <v>10.827668362272046</v>
      </c>
      <c r="F192" s="16">
        <v>21.739610048835765</v>
      </c>
      <c r="G192" s="16">
        <v>34.61286720509478</v>
      </c>
      <c r="H192" s="16">
        <v>40.892275612306904</v>
      </c>
      <c r="J192" s="16">
        <v>0</v>
      </c>
    </row>
    <row r="193" spans="1:10" ht="14.5" x14ac:dyDescent="0.35">
      <c r="A193" t="str">
        <f t="shared" si="5"/>
        <v>DISTRIBUCION VOLUMEN X CRITERIO (kg ó litros)T.Zumo+Horchata+MostoNIVEL ALTO</v>
      </c>
      <c r="B193" s="16">
        <v>0</v>
      </c>
      <c r="C193" s="16">
        <v>0</v>
      </c>
      <c r="D193" s="16" t="s">
        <v>86</v>
      </c>
      <c r="E193" s="16">
        <v>12.064522881518689</v>
      </c>
      <c r="F193" s="16">
        <v>17.008714176034236</v>
      </c>
      <c r="G193" s="16">
        <v>14.789184414863657</v>
      </c>
      <c r="H193" s="16">
        <v>26.3329943297617</v>
      </c>
      <c r="J193" s="16">
        <v>0</v>
      </c>
    </row>
    <row r="194" spans="1:10" ht="14.5" x14ac:dyDescent="0.35">
      <c r="A194" t="str">
        <f t="shared" si="5"/>
        <v>DISTRIBUCION VOLUMEN X CRITERIO (kg ó litros)T.Zumo+Horchata+MostoNIVEL MEDIO ALTO</v>
      </c>
      <c r="B194" s="16">
        <v>0</v>
      </c>
      <c r="C194" s="16">
        <v>0</v>
      </c>
      <c r="D194" s="16" t="s">
        <v>87</v>
      </c>
      <c r="E194" s="16">
        <v>11.851700421992016</v>
      </c>
      <c r="F194" s="16">
        <v>33.897291730292025</v>
      </c>
      <c r="G194" s="16">
        <v>24.260918070931435</v>
      </c>
      <c r="H194" s="16">
        <v>21.366827873415804</v>
      </c>
      <c r="J194" s="16">
        <v>0</v>
      </c>
    </row>
    <row r="195" spans="1:10" ht="14.5" x14ac:dyDescent="0.35">
      <c r="A195" t="str">
        <f t="shared" si="5"/>
        <v>DISTRIBUCION VOLUMEN X CRITERIO (kg ó litros)T.Zumo+Horchata+MostoNIVEL MEDIO</v>
      </c>
      <c r="B195" s="16">
        <v>0</v>
      </c>
      <c r="C195" s="16">
        <v>0</v>
      </c>
      <c r="D195" s="16" t="s">
        <v>88</v>
      </c>
      <c r="E195" s="16">
        <v>4.5809811297626801</v>
      </c>
      <c r="F195" s="16">
        <v>15.151614650743337</v>
      </c>
      <c r="G195" s="16">
        <v>36.195670232070498</v>
      </c>
      <c r="H195" s="16">
        <v>11.228304393593024</v>
      </c>
      <c r="J195" s="16">
        <v>0</v>
      </c>
    </row>
    <row r="196" spans="1:10" ht="14.5" x14ac:dyDescent="0.35">
      <c r="A196" t="str">
        <f t="shared" si="5"/>
        <v>DISTRIBUCION VOLUMEN X CRITERIO (kg ó litros)T.Zumo+Horchata+MostoNIVEL MEDIO BAJO</v>
      </c>
      <c r="B196" s="16">
        <v>0</v>
      </c>
      <c r="C196" s="16">
        <v>0</v>
      </c>
      <c r="D196" s="16" t="s">
        <v>89</v>
      </c>
      <c r="E196" s="16">
        <v>16.123179332064826</v>
      </c>
      <c r="F196" s="16">
        <v>10.147485045898812</v>
      </c>
      <c r="G196" s="16">
        <v>15.113360581814621</v>
      </c>
      <c r="H196" s="16">
        <v>17.662880110408157</v>
      </c>
      <c r="J196" s="16">
        <v>0</v>
      </c>
    </row>
    <row r="197" spans="1:10" ht="14.5" x14ac:dyDescent="0.35">
      <c r="A197" t="str">
        <f t="shared" si="5"/>
        <v>DISTRIBUCION VOLUMEN X CRITERIO (kg ó litros)T.Zumo+Horchata+MostoNIVEL BAJO</v>
      </c>
      <c r="B197" s="16">
        <v>0</v>
      </c>
      <c r="C197" s="16">
        <v>0</v>
      </c>
      <c r="D197" s="16" t="s">
        <v>90</v>
      </c>
      <c r="E197" s="16">
        <v>55.379613353927724</v>
      </c>
      <c r="F197" s="16">
        <v>23.794881791175808</v>
      </c>
      <c r="G197" s="16">
        <v>9.64087612615916</v>
      </c>
      <c r="H197" s="16">
        <v>23.408997647849553</v>
      </c>
      <c r="J197" s="16">
        <v>0</v>
      </c>
    </row>
    <row r="198" spans="1:10" ht="14.5" x14ac:dyDescent="0.35">
      <c r="A198" t="str">
        <f>$B$2&amp;$C$198&amp;D198</f>
        <v>DISTRIBUCION VOLUMEN X CRITERIO (kg ó litros)Agua EnvasadaT.ESPAÑA</v>
      </c>
      <c r="B198" s="16">
        <v>0</v>
      </c>
      <c r="C198" s="16" t="s">
        <v>142</v>
      </c>
      <c r="D198" s="16" t="s">
        <v>22</v>
      </c>
      <c r="E198" s="16">
        <v>100</v>
      </c>
      <c r="F198" s="16">
        <v>100</v>
      </c>
      <c r="G198" s="16">
        <v>100</v>
      </c>
      <c r="H198" s="16">
        <v>100</v>
      </c>
      <c r="J198" s="16">
        <v>0</v>
      </c>
    </row>
    <row r="199" spans="1:10" ht="14.5" x14ac:dyDescent="0.35">
      <c r="A199" t="str">
        <f t="shared" ref="A199:A225" si="6">$B$2&amp;$C$198&amp;D199</f>
        <v>DISTRIBUCION VOLUMEN X CRITERIO (kg ó litros)Agua EnvasadaBCN AM</v>
      </c>
      <c r="B199" s="16">
        <v>0</v>
      </c>
      <c r="C199" s="16">
        <v>0</v>
      </c>
      <c r="D199" s="16" t="s">
        <v>72</v>
      </c>
      <c r="E199" s="16">
        <v>7.6529468598972725</v>
      </c>
      <c r="F199" s="16">
        <v>5.4570526387364682</v>
      </c>
      <c r="G199" s="16">
        <v>8.1783113326250483</v>
      </c>
      <c r="H199" s="16">
        <v>28.526014257593541</v>
      </c>
      <c r="J199" s="16">
        <v>0</v>
      </c>
    </row>
    <row r="200" spans="1:10" ht="14.5" x14ac:dyDescent="0.35">
      <c r="A200" t="str">
        <f t="shared" si="6"/>
        <v>DISTRIBUCION VOLUMEN X CRITERIO (kg ó litros)Agua EnvasadaREST.CAT ARAGON</v>
      </c>
      <c r="B200" s="16">
        <v>0</v>
      </c>
      <c r="C200" s="16">
        <v>0</v>
      </c>
      <c r="D200" s="16" t="s">
        <v>73</v>
      </c>
      <c r="E200" s="16">
        <v>10.810041278456753</v>
      </c>
      <c r="F200" s="16">
        <v>12.034103425837333</v>
      </c>
      <c r="G200" s="16">
        <v>11.528373432104685</v>
      </c>
      <c r="H200" s="16">
        <v>11.106046629382629</v>
      </c>
      <c r="J200" s="16">
        <v>0</v>
      </c>
    </row>
    <row r="201" spans="1:10" ht="14.5" x14ac:dyDescent="0.35">
      <c r="A201" t="str">
        <f t="shared" si="6"/>
        <v>DISTRIBUCION VOLUMEN X CRITERIO (kg ó litros)Agua EnvasadaLEVANTE</v>
      </c>
      <c r="B201" s="16">
        <v>0</v>
      </c>
      <c r="C201" s="16">
        <v>0</v>
      </c>
      <c r="D201" s="16" t="s">
        <v>74</v>
      </c>
      <c r="E201" s="16">
        <v>13.16997504119537</v>
      </c>
      <c r="F201" s="16">
        <v>28.976415478815383</v>
      </c>
      <c r="G201" s="16">
        <v>24.619235861679503</v>
      </c>
      <c r="H201" s="16">
        <v>17.917262679207678</v>
      </c>
      <c r="J201" s="16">
        <v>0</v>
      </c>
    </row>
    <row r="202" spans="1:10" ht="14.5" x14ac:dyDescent="0.35">
      <c r="A202" t="str">
        <f t="shared" si="6"/>
        <v>DISTRIBUCION VOLUMEN X CRITERIO (kg ó litros)Agua EnvasadaANDALUCIA</v>
      </c>
      <c r="B202" s="16">
        <v>0</v>
      </c>
      <c r="C202" s="16">
        <v>0</v>
      </c>
      <c r="D202" s="16" t="s">
        <v>75</v>
      </c>
      <c r="E202" s="16">
        <v>26.269502170921101</v>
      </c>
      <c r="F202" s="16">
        <v>15.691644281468811</v>
      </c>
      <c r="G202" s="16">
        <v>11.919915240824333</v>
      </c>
      <c r="H202" s="16">
        <v>13.533870966474417</v>
      </c>
      <c r="J202" s="16">
        <v>0</v>
      </c>
    </row>
    <row r="203" spans="1:10" ht="14.5" x14ac:dyDescent="0.35">
      <c r="A203" t="str">
        <f t="shared" si="6"/>
        <v>DISTRIBUCION VOLUMEN X CRITERIO (kg ó litros)Agua EnvasadaMDD AM</v>
      </c>
      <c r="B203" s="16">
        <v>0</v>
      </c>
      <c r="C203" s="16">
        <v>0</v>
      </c>
      <c r="D203" s="16" t="s">
        <v>76</v>
      </c>
      <c r="E203" s="16">
        <v>6.2425554280949234</v>
      </c>
      <c r="F203" s="16">
        <v>7.2365576896035542</v>
      </c>
      <c r="G203" s="16">
        <v>10.788451613600074</v>
      </c>
      <c r="H203" s="16">
        <v>7.8347630913690223</v>
      </c>
      <c r="J203" s="16">
        <v>0</v>
      </c>
    </row>
    <row r="204" spans="1:10" ht="14.5" x14ac:dyDescent="0.35">
      <c r="A204" t="str">
        <f t="shared" si="6"/>
        <v>DISTRIBUCION VOLUMEN X CRITERIO (kg ó litros)Agua EnvasadaRTO CENTRO</v>
      </c>
      <c r="B204" s="16">
        <v>0</v>
      </c>
      <c r="C204" s="16">
        <v>0</v>
      </c>
      <c r="D204" s="16" t="s">
        <v>77</v>
      </c>
      <c r="E204" s="16">
        <v>6.3369928650120659</v>
      </c>
      <c r="F204" s="16">
        <v>6.4248152695939851</v>
      </c>
      <c r="G204" s="16">
        <v>6.0169261792127546</v>
      </c>
      <c r="H204" s="16">
        <v>7.2338502424852553</v>
      </c>
      <c r="J204" s="16">
        <v>0</v>
      </c>
    </row>
    <row r="205" spans="1:10" ht="14.5" x14ac:dyDescent="0.35">
      <c r="A205" t="str">
        <f t="shared" si="6"/>
        <v>DISTRIBUCION VOLUMEN X CRITERIO (kg ó litros)Agua EnvasadaNORTE-CENTRO</v>
      </c>
      <c r="B205" s="16">
        <v>0</v>
      </c>
      <c r="C205" s="16">
        <v>0</v>
      </c>
      <c r="D205" s="16" t="s">
        <v>78</v>
      </c>
      <c r="E205" s="16">
        <v>13.278707677499014</v>
      </c>
      <c r="F205" s="16">
        <v>10.060624498894629</v>
      </c>
      <c r="G205" s="16">
        <v>7.0493131346091946</v>
      </c>
      <c r="H205" s="16">
        <v>6.4691283781617761</v>
      </c>
      <c r="J205" s="16">
        <v>0</v>
      </c>
    </row>
    <row r="206" spans="1:10" ht="14.5" x14ac:dyDescent="0.35">
      <c r="A206" t="str">
        <f t="shared" si="6"/>
        <v>DISTRIBUCION VOLUMEN X CRITERIO (kg ó litros)Agua EnvasadaNOROESTE</v>
      </c>
      <c r="B206" s="16">
        <v>0</v>
      </c>
      <c r="C206" s="16">
        <v>0</v>
      </c>
      <c r="D206" s="16" t="s">
        <v>79</v>
      </c>
      <c r="E206" s="16">
        <v>16.239274495178041</v>
      </c>
      <c r="F206" s="16">
        <v>14.118792422392737</v>
      </c>
      <c r="G206" s="16">
        <v>19.899475239620685</v>
      </c>
      <c r="H206" s="16">
        <v>7.3790498702922811</v>
      </c>
      <c r="J206" s="16">
        <v>0</v>
      </c>
    </row>
    <row r="207" spans="1:10" ht="14.5" x14ac:dyDescent="0.35">
      <c r="A207" t="str">
        <f t="shared" si="6"/>
        <v>DISTRIBUCION VOLUMEN X CRITERIO (kg ó litros)Agua Envasada&lt;2MIL</v>
      </c>
      <c r="B207" s="16">
        <v>0</v>
      </c>
      <c r="C207" s="16">
        <v>0</v>
      </c>
      <c r="D207" s="16" t="s">
        <v>41</v>
      </c>
      <c r="E207" s="16">
        <v>1.6485419481726307</v>
      </c>
      <c r="F207" s="16">
        <v>2.1469480892680251</v>
      </c>
      <c r="G207" s="16">
        <v>1.6375395231197312</v>
      </c>
      <c r="H207" s="16">
        <v>1.3574514950237739</v>
      </c>
      <c r="J207" s="16">
        <v>0</v>
      </c>
    </row>
    <row r="208" spans="1:10" ht="14.5" x14ac:dyDescent="0.35">
      <c r="A208" t="str">
        <f t="shared" si="6"/>
        <v>DISTRIBUCION VOLUMEN X CRITERIO (kg ó litros)Agua Envasada2-5MIL</v>
      </c>
      <c r="B208" s="16">
        <v>0</v>
      </c>
      <c r="C208" s="16">
        <v>0</v>
      </c>
      <c r="D208" s="16" t="s">
        <v>44</v>
      </c>
      <c r="E208" s="16">
        <v>7.6992136079032214</v>
      </c>
      <c r="F208" s="16">
        <v>3.8523485888394986</v>
      </c>
      <c r="G208" s="16">
        <v>6.241432228758125</v>
      </c>
      <c r="H208" s="16">
        <v>3.6153771225728137</v>
      </c>
      <c r="J208" s="16">
        <v>0</v>
      </c>
    </row>
    <row r="209" spans="1:10" ht="14.5" x14ac:dyDescent="0.35">
      <c r="A209" t="str">
        <f t="shared" si="6"/>
        <v>DISTRIBUCION VOLUMEN X CRITERIO (kg ó litros)Agua Envasada5-10MIL</v>
      </c>
      <c r="B209" s="16">
        <v>0</v>
      </c>
      <c r="C209" s="16">
        <v>0</v>
      </c>
      <c r="D209" s="16" t="s">
        <v>46</v>
      </c>
      <c r="E209" s="16">
        <v>15.176886452599248</v>
      </c>
      <c r="F209" s="16">
        <v>7.3211479699809772</v>
      </c>
      <c r="G209" s="16">
        <v>8.7219542934463732</v>
      </c>
      <c r="H209" s="16">
        <v>9.6127540716130611</v>
      </c>
      <c r="J209" s="16">
        <v>0</v>
      </c>
    </row>
    <row r="210" spans="1:10" ht="14.5" x14ac:dyDescent="0.35">
      <c r="A210" t="str">
        <f t="shared" si="6"/>
        <v>DISTRIBUCION VOLUMEN X CRITERIO (kg ó litros)Agua Envasada10-30MIL</v>
      </c>
      <c r="B210" s="16">
        <v>0</v>
      </c>
      <c r="C210" s="16">
        <v>0</v>
      </c>
      <c r="D210" s="16" t="s">
        <v>48</v>
      </c>
      <c r="E210" s="16">
        <v>23.123677051004705</v>
      </c>
      <c r="F210" s="16">
        <v>28.832308006199526</v>
      </c>
      <c r="G210" s="16">
        <v>15.953031714648391</v>
      </c>
      <c r="H210" s="16">
        <v>18.000749126664282</v>
      </c>
      <c r="J210" s="16">
        <v>0</v>
      </c>
    </row>
    <row r="211" spans="1:10" ht="14.5" x14ac:dyDescent="0.35">
      <c r="A211" t="str">
        <f t="shared" si="6"/>
        <v>DISTRIBUCION VOLUMEN X CRITERIO (kg ó litros)Agua Envasada30-100MIL</v>
      </c>
      <c r="B211" s="16">
        <v>0</v>
      </c>
      <c r="C211" s="16">
        <v>0</v>
      </c>
      <c r="D211" s="16" t="s">
        <v>50</v>
      </c>
      <c r="E211" s="16">
        <v>25.02912469610218</v>
      </c>
      <c r="F211" s="16">
        <v>19.725437412070875</v>
      </c>
      <c r="G211" s="16">
        <v>16.08730414052631</v>
      </c>
      <c r="H211" s="16">
        <v>22.757853612376945</v>
      </c>
      <c r="J211" s="16">
        <v>0</v>
      </c>
    </row>
    <row r="212" spans="1:10" ht="14.5" x14ac:dyDescent="0.35">
      <c r="A212" t="str">
        <f t="shared" si="6"/>
        <v>DISTRIBUCION VOLUMEN X CRITERIO (kg ó litros)Agua Envasada100-200MIL</v>
      </c>
      <c r="B212" s="16">
        <v>0</v>
      </c>
      <c r="C212" s="16">
        <v>0</v>
      </c>
      <c r="D212" s="16" t="s">
        <v>52</v>
      </c>
      <c r="E212" s="16">
        <v>6.8431462584945342</v>
      </c>
      <c r="F212" s="16">
        <v>11.41964754102553</v>
      </c>
      <c r="G212" s="16">
        <v>10.330564490148374</v>
      </c>
      <c r="H212" s="16">
        <v>25.620768750834255</v>
      </c>
      <c r="J212" s="16">
        <v>0</v>
      </c>
    </row>
    <row r="213" spans="1:10" ht="14.5" x14ac:dyDescent="0.35">
      <c r="A213" t="str">
        <f t="shared" si="6"/>
        <v>DISTRIBUCION VOLUMEN X CRITERIO (kg ó litros)Agua Envasada200-500MIL</v>
      </c>
      <c r="B213" s="16">
        <v>0</v>
      </c>
      <c r="C213" s="16">
        <v>0</v>
      </c>
      <c r="D213" s="16" t="s">
        <v>54</v>
      </c>
      <c r="E213" s="16">
        <v>8.1571807036844195</v>
      </c>
      <c r="F213" s="16">
        <v>14.414378615168562</v>
      </c>
      <c r="G213" s="16">
        <v>29.892639341931599</v>
      </c>
      <c r="H213" s="16">
        <v>7.2573657753647787</v>
      </c>
      <c r="J213" s="16">
        <v>0</v>
      </c>
    </row>
    <row r="214" spans="1:10" ht="14.5" x14ac:dyDescent="0.35">
      <c r="A214" t="str">
        <f t="shared" si="6"/>
        <v>DISTRIBUCION VOLUMEN X CRITERIO (kg ó litros)Agua Envasada&gt;500MIL</v>
      </c>
      <c r="B214" s="16">
        <v>0</v>
      </c>
      <c r="C214" s="16">
        <v>0</v>
      </c>
      <c r="D214" s="16" t="s">
        <v>56</v>
      </c>
      <c r="E214" s="16">
        <v>12.32222180244373</v>
      </c>
      <c r="F214" s="16">
        <v>12.287788389788123</v>
      </c>
      <c r="G214" s="16">
        <v>11.135535722010577</v>
      </c>
      <c r="H214" s="16">
        <v>11.77767122418404</v>
      </c>
      <c r="J214" s="16">
        <v>0</v>
      </c>
    </row>
    <row r="215" spans="1:10" ht="14.5" x14ac:dyDescent="0.35">
      <c r="A215" t="str">
        <f t="shared" si="6"/>
        <v>DISTRIBUCION VOLUMEN X CRITERIO (kg ó litros)Agua EnvasadaDE 15 A 19 AÑOS</v>
      </c>
      <c r="B215" s="16">
        <v>0</v>
      </c>
      <c r="C215" s="16">
        <v>0</v>
      </c>
      <c r="D215" s="16" t="s">
        <v>80</v>
      </c>
      <c r="E215" s="16">
        <v>2.0461839097293173</v>
      </c>
      <c r="F215" s="16">
        <v>3.6317351661082116</v>
      </c>
      <c r="G215" s="16">
        <v>2.7401441366734454</v>
      </c>
      <c r="H215" s="16">
        <v>1.7402543566210151</v>
      </c>
      <c r="J215" s="16">
        <v>0</v>
      </c>
    </row>
    <row r="216" spans="1:10" ht="14.5" x14ac:dyDescent="0.35">
      <c r="A216" t="str">
        <f t="shared" si="6"/>
        <v>DISTRIBUCION VOLUMEN X CRITERIO (kg ó litros)Agua EnvasadaDE 20 A 24 AÑOS</v>
      </c>
      <c r="B216" s="16">
        <v>0</v>
      </c>
      <c r="C216" s="16">
        <v>0</v>
      </c>
      <c r="D216" s="16" t="s">
        <v>81</v>
      </c>
      <c r="E216" s="16">
        <v>4.6648904433537624</v>
      </c>
      <c r="F216" s="16">
        <v>2.2485401638421045</v>
      </c>
      <c r="G216" s="16">
        <v>9.9579855674898283</v>
      </c>
      <c r="H216" s="16">
        <v>5.9046251591895329</v>
      </c>
      <c r="J216" s="16">
        <v>0</v>
      </c>
    </row>
    <row r="217" spans="1:10" ht="14.5" x14ac:dyDescent="0.35">
      <c r="A217" t="str">
        <f t="shared" si="6"/>
        <v>DISTRIBUCION VOLUMEN X CRITERIO (kg ó litros)Agua EnvasadaDE 25 A 34 AÑOS</v>
      </c>
      <c r="B217" s="16">
        <v>0</v>
      </c>
      <c r="C217" s="16">
        <v>0</v>
      </c>
      <c r="D217" s="16" t="s">
        <v>82</v>
      </c>
      <c r="E217" s="16">
        <v>6.2487136920034603</v>
      </c>
      <c r="F217" s="16">
        <v>13.254369644071176</v>
      </c>
      <c r="G217" s="16">
        <v>5.9407916855319227</v>
      </c>
      <c r="H217" s="16">
        <v>7.8888480870446847</v>
      </c>
      <c r="J217" s="16">
        <v>0</v>
      </c>
    </row>
    <row r="218" spans="1:10" ht="14.5" x14ac:dyDescent="0.35">
      <c r="A218" t="str">
        <f t="shared" si="6"/>
        <v>DISTRIBUCION VOLUMEN X CRITERIO (kg ó litros)Agua EnvasadaDE 35 A 49 AÑOS</v>
      </c>
      <c r="B218" s="16">
        <v>0</v>
      </c>
      <c r="C218" s="16">
        <v>0</v>
      </c>
      <c r="D218" s="16" t="s">
        <v>83</v>
      </c>
      <c r="E218" s="16">
        <v>43.789445379813436</v>
      </c>
      <c r="F218" s="16">
        <v>30.451766010674632</v>
      </c>
      <c r="G218" s="16">
        <v>34.754027789268818</v>
      </c>
      <c r="H218" s="16">
        <v>25.553180789687641</v>
      </c>
      <c r="J218" s="16">
        <v>0</v>
      </c>
    </row>
    <row r="219" spans="1:10" ht="14.5" x14ac:dyDescent="0.35">
      <c r="A219" t="str">
        <f t="shared" si="6"/>
        <v>DISTRIBUCION VOLUMEN X CRITERIO (kg ó litros)Agua EnvasadaDE 50 A 59 AÑOS</v>
      </c>
      <c r="B219" s="16">
        <v>0</v>
      </c>
      <c r="C219" s="16">
        <v>0</v>
      </c>
      <c r="D219" s="16" t="s">
        <v>84</v>
      </c>
      <c r="E219" s="16">
        <v>34.683037984426385</v>
      </c>
      <c r="F219" s="16">
        <v>25.365085941615217</v>
      </c>
      <c r="G219" s="16">
        <v>26.886451468870327</v>
      </c>
      <c r="H219" s="16">
        <v>21.052559777016093</v>
      </c>
      <c r="J219" s="16">
        <v>0</v>
      </c>
    </row>
    <row r="220" spans="1:10" ht="14.5" x14ac:dyDescent="0.35">
      <c r="A220" t="str">
        <f t="shared" si="6"/>
        <v>DISTRIBUCION VOLUMEN X CRITERIO (kg ó litros)Agua EnvasadaDE 60 A 75 AÑOS</v>
      </c>
      <c r="B220" s="16">
        <v>0</v>
      </c>
      <c r="C220" s="16">
        <v>0</v>
      </c>
      <c r="D220" s="16" t="s">
        <v>85</v>
      </c>
      <c r="E220" s="16">
        <v>8.5677155018177054</v>
      </c>
      <c r="F220" s="16">
        <v>25.048506330574149</v>
      </c>
      <c r="G220" s="16">
        <v>19.720607063110833</v>
      </c>
      <c r="H220" s="16">
        <v>37.860516819879777</v>
      </c>
      <c r="J220" s="16">
        <v>0</v>
      </c>
    </row>
    <row r="221" spans="1:10" ht="14.5" x14ac:dyDescent="0.35">
      <c r="A221" t="str">
        <f t="shared" si="6"/>
        <v>DISTRIBUCION VOLUMEN X CRITERIO (kg ó litros)Agua EnvasadaNIVEL ALTO</v>
      </c>
      <c r="B221" s="16">
        <v>0</v>
      </c>
      <c r="C221" s="16">
        <v>0</v>
      </c>
      <c r="D221" s="16" t="s">
        <v>86</v>
      </c>
      <c r="E221" s="16">
        <v>19.156470227603105</v>
      </c>
      <c r="F221" s="16">
        <v>25.203883173117482</v>
      </c>
      <c r="G221" s="16">
        <v>21.765012519854107</v>
      </c>
      <c r="H221" s="16">
        <v>25.386736573053469</v>
      </c>
      <c r="J221" s="16">
        <v>0</v>
      </c>
    </row>
    <row r="222" spans="1:10" ht="14.5" x14ac:dyDescent="0.35">
      <c r="A222" t="str">
        <f t="shared" si="6"/>
        <v>DISTRIBUCION VOLUMEN X CRITERIO (kg ó litros)Agua EnvasadaNIVEL MEDIO ALTO</v>
      </c>
      <c r="B222" s="16">
        <v>0</v>
      </c>
      <c r="C222" s="16">
        <v>0</v>
      </c>
      <c r="D222" s="16" t="s">
        <v>87</v>
      </c>
      <c r="E222" s="16">
        <v>17.177024362062923</v>
      </c>
      <c r="F222" s="16">
        <v>19.728971877172686</v>
      </c>
      <c r="G222" s="16">
        <v>9.1194033946209032</v>
      </c>
      <c r="H222" s="16">
        <v>11.166806381040386</v>
      </c>
      <c r="J222" s="16">
        <v>0</v>
      </c>
    </row>
    <row r="223" spans="1:10" ht="14.5" x14ac:dyDescent="0.35">
      <c r="A223" t="str">
        <f t="shared" si="6"/>
        <v>DISTRIBUCION VOLUMEN X CRITERIO (kg ó litros)Agua EnvasadaNIVEL MEDIO</v>
      </c>
      <c r="B223" s="16">
        <v>0</v>
      </c>
      <c r="C223" s="16">
        <v>0</v>
      </c>
      <c r="D223" s="16" t="s">
        <v>88</v>
      </c>
      <c r="E223" s="16">
        <v>19.191607753491617</v>
      </c>
      <c r="F223" s="16">
        <v>28.5964964095125</v>
      </c>
      <c r="G223" s="16">
        <v>28.772907312254205</v>
      </c>
      <c r="H223" s="16">
        <v>24.321944420746362</v>
      </c>
      <c r="J223" s="16">
        <v>0</v>
      </c>
    </row>
    <row r="224" spans="1:10" ht="14.5" x14ac:dyDescent="0.35">
      <c r="A224" t="str">
        <f t="shared" si="6"/>
        <v>DISTRIBUCION VOLUMEN X CRITERIO (kg ó litros)Agua EnvasadaNIVEL MEDIO BAJO</v>
      </c>
      <c r="B224" s="16">
        <v>0</v>
      </c>
      <c r="C224" s="16">
        <v>0</v>
      </c>
      <c r="D224" s="16" t="s">
        <v>89</v>
      </c>
      <c r="E224" s="16">
        <v>20.156349420756211</v>
      </c>
      <c r="F224" s="16">
        <v>11.517925085769628</v>
      </c>
      <c r="G224" s="16">
        <v>18.634955845820265</v>
      </c>
      <c r="H224" s="16">
        <v>27.868789243468704</v>
      </c>
      <c r="J224" s="16">
        <v>0</v>
      </c>
    </row>
    <row r="225" spans="1:10" ht="14.5" x14ac:dyDescent="0.35">
      <c r="A225" t="str">
        <f t="shared" si="6"/>
        <v>DISTRIBUCION VOLUMEN X CRITERIO (kg ó litros)Agua EnvasadaNIVEL BAJO</v>
      </c>
      <c r="B225" s="16">
        <v>0</v>
      </c>
      <c r="C225" s="16">
        <v>0</v>
      </c>
      <c r="D225" s="16" t="s">
        <v>90</v>
      </c>
      <c r="E225" s="16">
        <v>24.318541914261722</v>
      </c>
      <c r="F225" s="16">
        <v>14.952725633057987</v>
      </c>
      <c r="G225" s="16">
        <v>21.707716379923323</v>
      </c>
      <c r="H225" s="16">
        <v>11.255709187718848</v>
      </c>
      <c r="J225" s="16">
        <v>0</v>
      </c>
    </row>
    <row r="226" spans="1:10" ht="14.5" x14ac:dyDescent="0.35">
      <c r="A226" t="str">
        <f>$B$2&amp;$C$226&amp;D226</f>
        <v>DISTRIBUCION VOLUMEN X CRITERIO (kg ó litros)Bebidas RefrescantesT.ESPAÑA</v>
      </c>
      <c r="B226" s="16">
        <v>0</v>
      </c>
      <c r="C226" s="16" t="s">
        <v>143</v>
      </c>
      <c r="D226" s="16" t="s">
        <v>22</v>
      </c>
      <c r="E226" s="16">
        <v>100</v>
      </c>
      <c r="F226" s="16">
        <v>100</v>
      </c>
      <c r="G226" s="16">
        <v>100</v>
      </c>
      <c r="H226" s="16">
        <v>100</v>
      </c>
      <c r="J226" s="16">
        <v>0</v>
      </c>
    </row>
    <row r="227" spans="1:10" ht="14.5" x14ac:dyDescent="0.35">
      <c r="A227" t="str">
        <f t="shared" ref="A227:A253" si="7">$B$2&amp;$C$226&amp;D227</f>
        <v>DISTRIBUCION VOLUMEN X CRITERIO (kg ó litros)Bebidas RefrescantesBCN AM</v>
      </c>
      <c r="B227" s="16">
        <v>0</v>
      </c>
      <c r="C227" s="16">
        <v>0</v>
      </c>
      <c r="D227" s="16" t="s">
        <v>72</v>
      </c>
      <c r="E227" s="16">
        <v>3.3603941131424917</v>
      </c>
      <c r="F227" s="16">
        <v>11.098145117000353</v>
      </c>
      <c r="G227" s="16">
        <v>9.9462636362025538</v>
      </c>
      <c r="H227" s="16">
        <v>10.549671056049094</v>
      </c>
      <c r="J227" s="16">
        <v>0</v>
      </c>
    </row>
    <row r="228" spans="1:10" ht="14.5" x14ac:dyDescent="0.35">
      <c r="A228" t="str">
        <f t="shared" si="7"/>
        <v>DISTRIBUCION VOLUMEN X CRITERIO (kg ó litros)Bebidas RefrescantesREST.CAT ARAGON</v>
      </c>
      <c r="B228" s="16">
        <v>0</v>
      </c>
      <c r="C228" s="16">
        <v>0</v>
      </c>
      <c r="D228" s="16" t="s">
        <v>73</v>
      </c>
      <c r="E228" s="16">
        <v>13.584400533341443</v>
      </c>
      <c r="F228" s="16">
        <v>14.766836707464387</v>
      </c>
      <c r="G228" s="16">
        <v>8.0222275683226094</v>
      </c>
      <c r="H228" s="16">
        <v>14.580205652557652</v>
      </c>
      <c r="J228" s="16">
        <v>0</v>
      </c>
    </row>
    <row r="229" spans="1:10" ht="14.5" x14ac:dyDescent="0.35">
      <c r="A229" t="str">
        <f t="shared" si="7"/>
        <v>DISTRIBUCION VOLUMEN X CRITERIO (kg ó litros)Bebidas RefrescantesLEVANTE</v>
      </c>
      <c r="B229" s="16">
        <v>0</v>
      </c>
      <c r="C229" s="16">
        <v>0</v>
      </c>
      <c r="D229" s="16" t="s">
        <v>74</v>
      </c>
      <c r="E229" s="16">
        <v>17.472897750268245</v>
      </c>
      <c r="F229" s="16">
        <v>14.028438992339273</v>
      </c>
      <c r="G229" s="16">
        <v>20.006178339667894</v>
      </c>
      <c r="H229" s="16">
        <v>26.437364952172572</v>
      </c>
      <c r="J229" s="16">
        <v>0</v>
      </c>
    </row>
    <row r="230" spans="1:10" ht="14.5" x14ac:dyDescent="0.35">
      <c r="A230" t="str">
        <f t="shared" si="7"/>
        <v>DISTRIBUCION VOLUMEN X CRITERIO (kg ó litros)Bebidas RefrescantesANDALUCIA</v>
      </c>
      <c r="B230" s="16">
        <v>0</v>
      </c>
      <c r="C230" s="16">
        <v>0</v>
      </c>
      <c r="D230" s="16" t="s">
        <v>75</v>
      </c>
      <c r="E230" s="16">
        <v>18.74375053722931</v>
      </c>
      <c r="F230" s="16">
        <v>16.088069617213325</v>
      </c>
      <c r="G230" s="16">
        <v>13.108342559313026</v>
      </c>
      <c r="H230" s="16">
        <v>15.340314027197344</v>
      </c>
      <c r="J230" s="16">
        <v>0</v>
      </c>
    </row>
    <row r="231" spans="1:10" ht="14.5" x14ac:dyDescent="0.35">
      <c r="A231" t="str">
        <f t="shared" si="7"/>
        <v>DISTRIBUCION VOLUMEN X CRITERIO (kg ó litros)Bebidas RefrescantesMDD AM</v>
      </c>
      <c r="B231" s="16">
        <v>0</v>
      </c>
      <c r="C231" s="16">
        <v>0</v>
      </c>
      <c r="D231" s="16" t="s">
        <v>76</v>
      </c>
      <c r="E231" s="16">
        <v>20.154627120502926</v>
      </c>
      <c r="F231" s="16">
        <v>17.379679273568389</v>
      </c>
      <c r="G231" s="16">
        <v>12.571286708841583</v>
      </c>
      <c r="H231" s="16">
        <v>14.821597772303951</v>
      </c>
      <c r="J231" s="16">
        <v>0</v>
      </c>
    </row>
    <row r="232" spans="1:10" ht="14.5" x14ac:dyDescent="0.35">
      <c r="A232" t="str">
        <f t="shared" si="7"/>
        <v>DISTRIBUCION VOLUMEN X CRITERIO (kg ó litros)Bebidas RefrescantesRTO CENTRO</v>
      </c>
      <c r="B232" s="16">
        <v>0</v>
      </c>
      <c r="C232" s="16">
        <v>0</v>
      </c>
      <c r="D232" s="16" t="s">
        <v>77</v>
      </c>
      <c r="E232" s="16">
        <v>9.0254897183228504</v>
      </c>
      <c r="F232" s="16">
        <v>7.1563933729789504</v>
      </c>
      <c r="G232" s="16">
        <v>4.7510623632538564</v>
      </c>
      <c r="H232" s="16">
        <v>7.5978369345051799</v>
      </c>
      <c r="J232" s="16">
        <v>0</v>
      </c>
    </row>
    <row r="233" spans="1:10" ht="14.5" x14ac:dyDescent="0.35">
      <c r="A233" t="str">
        <f t="shared" si="7"/>
        <v>DISTRIBUCION VOLUMEN X CRITERIO (kg ó litros)Bebidas RefrescantesNORTE-CENTRO</v>
      </c>
      <c r="B233" s="16">
        <v>0</v>
      </c>
      <c r="C233" s="16">
        <v>0</v>
      </c>
      <c r="D233" s="16" t="s">
        <v>78</v>
      </c>
      <c r="E233" s="16">
        <v>5.4066845176013931</v>
      </c>
      <c r="F233" s="16">
        <v>6.2109602069728931</v>
      </c>
      <c r="G233" s="16">
        <v>3.4765146846961166</v>
      </c>
      <c r="H233" s="16">
        <v>4.8794729291622891</v>
      </c>
      <c r="J233" s="16">
        <v>0</v>
      </c>
    </row>
    <row r="234" spans="1:10" ht="14.5" x14ac:dyDescent="0.35">
      <c r="A234" t="str">
        <f t="shared" si="7"/>
        <v>DISTRIBUCION VOLUMEN X CRITERIO (kg ó litros)Bebidas RefrescantesNOROESTE</v>
      </c>
      <c r="B234" s="16">
        <v>0</v>
      </c>
      <c r="C234" s="16">
        <v>0</v>
      </c>
      <c r="D234" s="16" t="s">
        <v>79</v>
      </c>
      <c r="E234" s="16">
        <v>12.251752238691701</v>
      </c>
      <c r="F234" s="16">
        <v>13.271477556887778</v>
      </c>
      <c r="G234" s="16">
        <v>28.118123172549769</v>
      </c>
      <c r="H234" s="16">
        <v>5.793539474998564</v>
      </c>
      <c r="J234" s="16">
        <v>0</v>
      </c>
    </row>
    <row r="235" spans="1:10" ht="14.5" x14ac:dyDescent="0.35">
      <c r="A235" t="str">
        <f t="shared" si="7"/>
        <v>DISTRIBUCION VOLUMEN X CRITERIO (kg ó litros)Bebidas Refrescantes&lt;2MIL</v>
      </c>
      <c r="B235" s="16">
        <v>0</v>
      </c>
      <c r="C235" s="16">
        <v>0</v>
      </c>
      <c r="D235" s="16" t="s">
        <v>41</v>
      </c>
      <c r="E235" s="16">
        <v>0.3315622582066457</v>
      </c>
      <c r="F235" s="16">
        <v>5.1346657442248356</v>
      </c>
      <c r="G235" s="16">
        <v>1.2884891863437484</v>
      </c>
      <c r="H235" s="16">
        <v>4.0198078539265918</v>
      </c>
      <c r="J235" s="16">
        <v>0</v>
      </c>
    </row>
    <row r="236" spans="1:10" ht="14.5" x14ac:dyDescent="0.35">
      <c r="A236" t="str">
        <f t="shared" si="7"/>
        <v>DISTRIBUCION VOLUMEN X CRITERIO (kg ó litros)Bebidas Refrescantes2-5MIL</v>
      </c>
      <c r="B236" s="16">
        <v>0</v>
      </c>
      <c r="C236" s="16">
        <v>0</v>
      </c>
      <c r="D236" s="16" t="s">
        <v>44</v>
      </c>
      <c r="E236" s="16">
        <v>6.1065003415906034</v>
      </c>
      <c r="F236" s="16">
        <v>3.8277935919938284</v>
      </c>
      <c r="G236" s="16">
        <v>8.1639359155625097</v>
      </c>
      <c r="H236" s="16">
        <v>2.2456658101969591</v>
      </c>
      <c r="J236" s="16">
        <v>0</v>
      </c>
    </row>
    <row r="237" spans="1:10" ht="14.5" x14ac:dyDescent="0.35">
      <c r="A237" t="str">
        <f t="shared" si="7"/>
        <v>DISTRIBUCION VOLUMEN X CRITERIO (kg ó litros)Bebidas Refrescantes5-10MIL</v>
      </c>
      <c r="B237" s="16">
        <v>0</v>
      </c>
      <c r="C237" s="16">
        <v>0</v>
      </c>
      <c r="D237" s="16" t="s">
        <v>46</v>
      </c>
      <c r="E237" s="16">
        <v>3.6537357546821756</v>
      </c>
      <c r="F237" s="16">
        <v>2.7300395442868624</v>
      </c>
      <c r="G237" s="16">
        <v>4.2254213560131255</v>
      </c>
      <c r="H237" s="16">
        <v>10.806912364440807</v>
      </c>
      <c r="J237" s="16">
        <v>0</v>
      </c>
    </row>
    <row r="238" spans="1:10" ht="14.5" x14ac:dyDescent="0.35">
      <c r="A238" t="str">
        <f t="shared" si="7"/>
        <v>DISTRIBUCION VOLUMEN X CRITERIO (kg ó litros)Bebidas Refrescantes10-30MIL</v>
      </c>
      <c r="B238" s="16">
        <v>0</v>
      </c>
      <c r="C238" s="16">
        <v>0</v>
      </c>
      <c r="D238" s="16" t="s">
        <v>48</v>
      </c>
      <c r="E238" s="16">
        <v>21.366895760890536</v>
      </c>
      <c r="F238" s="16">
        <v>20.261160399091118</v>
      </c>
      <c r="G238" s="16">
        <v>12.409115296413447</v>
      </c>
      <c r="H238" s="16">
        <v>22.712466149782923</v>
      </c>
      <c r="J238" s="16">
        <v>0</v>
      </c>
    </row>
    <row r="239" spans="1:10" ht="14.5" x14ac:dyDescent="0.35">
      <c r="A239" t="str">
        <f t="shared" si="7"/>
        <v>DISTRIBUCION VOLUMEN X CRITERIO (kg ó litros)Bebidas Refrescantes30-100MIL</v>
      </c>
      <c r="B239" s="16">
        <v>0</v>
      </c>
      <c r="C239" s="16">
        <v>0</v>
      </c>
      <c r="D239" s="16" t="s">
        <v>50</v>
      </c>
      <c r="E239" s="16">
        <v>13.680157500012029</v>
      </c>
      <c r="F239" s="16">
        <v>15.510426720036733</v>
      </c>
      <c r="G239" s="16">
        <v>10.360635432168316</v>
      </c>
      <c r="H239" s="16">
        <v>14.951687224968246</v>
      </c>
      <c r="J239" s="16">
        <v>0</v>
      </c>
    </row>
    <row r="240" spans="1:10" ht="14.5" x14ac:dyDescent="0.35">
      <c r="A240" t="str">
        <f t="shared" si="7"/>
        <v>DISTRIBUCION VOLUMEN X CRITERIO (kg ó litros)Bebidas Refrescantes100-200MIL</v>
      </c>
      <c r="B240" s="16">
        <v>0</v>
      </c>
      <c r="C240" s="16">
        <v>0</v>
      </c>
      <c r="D240" s="16" t="s">
        <v>52</v>
      </c>
      <c r="E240" s="16">
        <v>10.74413239499026</v>
      </c>
      <c r="F240" s="16">
        <v>10.183185110611472</v>
      </c>
      <c r="G240" s="16">
        <v>5.7822122380736607</v>
      </c>
      <c r="H240" s="16">
        <v>6.2098738945970124</v>
      </c>
      <c r="J240" s="16">
        <v>0</v>
      </c>
    </row>
    <row r="241" spans="1:10" ht="14.5" x14ac:dyDescent="0.35">
      <c r="A241" t="str">
        <f t="shared" si="7"/>
        <v>DISTRIBUCION VOLUMEN X CRITERIO (kg ó litros)Bebidas Refrescantes200-500MIL</v>
      </c>
      <c r="B241" s="16">
        <v>0</v>
      </c>
      <c r="C241" s="16">
        <v>0</v>
      </c>
      <c r="D241" s="16" t="s">
        <v>54</v>
      </c>
      <c r="E241" s="16">
        <v>15.084971302488517</v>
      </c>
      <c r="F241" s="16">
        <v>19.483480335633296</v>
      </c>
      <c r="G241" s="16">
        <v>42.799191850172676</v>
      </c>
      <c r="H241" s="16">
        <v>27.589542944205309</v>
      </c>
      <c r="J241" s="16">
        <v>0</v>
      </c>
    </row>
    <row r="242" spans="1:10" ht="14.5" x14ac:dyDescent="0.35">
      <c r="A242" t="str">
        <f t="shared" si="7"/>
        <v>DISTRIBUCION VOLUMEN X CRITERIO (kg ó litros)Bebidas Refrescantes&gt;500MIL</v>
      </c>
      <c r="B242" s="16">
        <v>0</v>
      </c>
      <c r="C242" s="16">
        <v>0</v>
      </c>
      <c r="D242" s="16" t="s">
        <v>56</v>
      </c>
      <c r="E242" s="16">
        <v>29.032042382372186</v>
      </c>
      <c r="F242" s="16">
        <v>22.869246738735406</v>
      </c>
      <c r="G242" s="16">
        <v>14.970997979015499</v>
      </c>
      <c r="H242" s="16">
        <v>11.464044086068052</v>
      </c>
      <c r="J242" s="16">
        <v>0</v>
      </c>
    </row>
    <row r="243" spans="1:10" ht="14.5" x14ac:dyDescent="0.35">
      <c r="A243" t="str">
        <f t="shared" si="7"/>
        <v>DISTRIBUCION VOLUMEN X CRITERIO (kg ó litros)Bebidas RefrescantesDE 15 A 19 AÑOS</v>
      </c>
      <c r="B243" s="16">
        <v>0</v>
      </c>
      <c r="C243" s="16">
        <v>0</v>
      </c>
      <c r="D243" s="16" t="s">
        <v>80</v>
      </c>
      <c r="E243" s="16">
        <v>7.2168784381243354</v>
      </c>
      <c r="F243" s="16">
        <v>2.3683780381913779</v>
      </c>
      <c r="G243" s="16">
        <v>7.1436777628650239</v>
      </c>
      <c r="H243" s="16">
        <v>8.5564795646219682</v>
      </c>
      <c r="J243" s="16">
        <v>0</v>
      </c>
    </row>
    <row r="244" spans="1:10" ht="14.5" x14ac:dyDescent="0.35">
      <c r="A244" t="str">
        <f t="shared" si="7"/>
        <v>DISTRIBUCION VOLUMEN X CRITERIO (kg ó litros)Bebidas RefrescantesDE 20 A 24 AÑOS</v>
      </c>
      <c r="B244" s="16">
        <v>0</v>
      </c>
      <c r="C244" s="16">
        <v>0</v>
      </c>
      <c r="D244" s="16" t="s">
        <v>81</v>
      </c>
      <c r="E244" s="16">
        <v>4.2860964485720618</v>
      </c>
      <c r="F244" s="16">
        <v>10.756207374225536</v>
      </c>
      <c r="G244" s="16">
        <v>13.037535536942787</v>
      </c>
      <c r="H244" s="16">
        <v>1.2865468928383261</v>
      </c>
      <c r="J244" s="16">
        <v>0</v>
      </c>
    </row>
    <row r="245" spans="1:10" ht="14.5" x14ac:dyDescent="0.35">
      <c r="A245" t="str">
        <f t="shared" si="7"/>
        <v>DISTRIBUCION VOLUMEN X CRITERIO (kg ó litros)Bebidas RefrescantesDE 25 A 34 AÑOS</v>
      </c>
      <c r="B245" s="16">
        <v>0</v>
      </c>
      <c r="C245" s="16">
        <v>0</v>
      </c>
      <c r="D245" s="16" t="s">
        <v>82</v>
      </c>
      <c r="E245" s="16">
        <v>15.812989995909716</v>
      </c>
      <c r="F245" s="16">
        <v>18.205423242111713</v>
      </c>
      <c r="G245" s="16">
        <v>16.651882615489658</v>
      </c>
      <c r="H245" s="16">
        <v>28.013019925801935</v>
      </c>
      <c r="J245" s="16">
        <v>0</v>
      </c>
    </row>
    <row r="246" spans="1:10" ht="14.5" x14ac:dyDescent="0.35">
      <c r="A246" t="str">
        <f t="shared" si="7"/>
        <v>DISTRIBUCION VOLUMEN X CRITERIO (kg ó litros)Bebidas RefrescantesDE 35 A 49 AÑOS</v>
      </c>
      <c r="B246" s="16">
        <v>0</v>
      </c>
      <c r="C246" s="16">
        <v>0</v>
      </c>
      <c r="D246" s="16" t="s">
        <v>83</v>
      </c>
      <c r="E246" s="16">
        <v>27.440434353695764</v>
      </c>
      <c r="F246" s="16">
        <v>34.151714881695895</v>
      </c>
      <c r="G246" s="16">
        <v>21.260919007457328</v>
      </c>
      <c r="H246" s="16">
        <v>25.505076011679506</v>
      </c>
      <c r="J246" s="16">
        <v>0</v>
      </c>
    </row>
    <row r="247" spans="1:10" ht="14.5" x14ac:dyDescent="0.35">
      <c r="A247" t="str">
        <f t="shared" si="7"/>
        <v>DISTRIBUCION VOLUMEN X CRITERIO (kg ó litros)Bebidas RefrescantesDE 50 A 59 AÑOS</v>
      </c>
      <c r="B247" s="16">
        <v>0</v>
      </c>
      <c r="C247" s="16">
        <v>0</v>
      </c>
      <c r="D247" s="16" t="s">
        <v>84</v>
      </c>
      <c r="E247" s="16">
        <v>32.442251313235523</v>
      </c>
      <c r="F247" s="16">
        <v>20.490316668994065</v>
      </c>
      <c r="G247" s="16">
        <v>12.81621320281044</v>
      </c>
      <c r="H247" s="16">
        <v>21.370145709906836</v>
      </c>
      <c r="J247" s="16">
        <v>0</v>
      </c>
    </row>
    <row r="248" spans="1:10" ht="14.5" x14ac:dyDescent="0.35">
      <c r="A248" t="str">
        <f t="shared" si="7"/>
        <v>DISTRIBUCION VOLUMEN X CRITERIO (kg ó litros)Bebidas RefrescantesDE 60 A 75 AÑOS</v>
      </c>
      <c r="B248" s="16">
        <v>0</v>
      </c>
      <c r="C248" s="16">
        <v>0</v>
      </c>
      <c r="D248" s="16" t="s">
        <v>85</v>
      </c>
      <c r="E248" s="16">
        <v>12.801347361752297</v>
      </c>
      <c r="F248" s="16">
        <v>14.027958755941846</v>
      </c>
      <c r="G248" s="16">
        <v>29.089773960835785</v>
      </c>
      <c r="H248" s="16">
        <v>15.268731342938366</v>
      </c>
      <c r="J248" s="16">
        <v>0</v>
      </c>
    </row>
    <row r="249" spans="1:10" ht="14.5" x14ac:dyDescent="0.35">
      <c r="A249" t="str">
        <f t="shared" si="7"/>
        <v>DISTRIBUCION VOLUMEN X CRITERIO (kg ó litros)Bebidas RefrescantesNIVEL ALTO</v>
      </c>
      <c r="B249" s="16">
        <v>0</v>
      </c>
      <c r="C249" s="16">
        <v>0</v>
      </c>
      <c r="D249" s="16" t="s">
        <v>86</v>
      </c>
      <c r="E249" s="16">
        <v>17.869618140653586</v>
      </c>
      <c r="F249" s="16">
        <v>13.328368004782536</v>
      </c>
      <c r="G249" s="16">
        <v>8.9886975966582803</v>
      </c>
      <c r="H249" s="16">
        <v>19.553260726962883</v>
      </c>
      <c r="J249" s="16">
        <v>0</v>
      </c>
    </row>
    <row r="250" spans="1:10" ht="14.5" x14ac:dyDescent="0.35">
      <c r="A250" t="str">
        <f t="shared" si="7"/>
        <v>DISTRIBUCION VOLUMEN X CRITERIO (kg ó litros)Bebidas RefrescantesNIVEL MEDIO ALTO</v>
      </c>
      <c r="B250" s="16">
        <v>0</v>
      </c>
      <c r="C250" s="16">
        <v>0</v>
      </c>
      <c r="D250" s="16" t="s">
        <v>87</v>
      </c>
      <c r="E250" s="16">
        <v>8.3104822245168073</v>
      </c>
      <c r="F250" s="16">
        <v>11.774222433896982</v>
      </c>
      <c r="G250" s="16">
        <v>9.9192391477573754</v>
      </c>
      <c r="H250" s="16">
        <v>16.129150768795402</v>
      </c>
      <c r="J250" s="16">
        <v>0</v>
      </c>
    </row>
    <row r="251" spans="1:10" ht="14.5" x14ac:dyDescent="0.35">
      <c r="A251" t="str">
        <f t="shared" si="7"/>
        <v>DISTRIBUCION VOLUMEN X CRITERIO (kg ó litros)Bebidas RefrescantesNIVEL MEDIO</v>
      </c>
      <c r="B251" s="16">
        <v>0</v>
      </c>
      <c r="C251" s="16">
        <v>0</v>
      </c>
      <c r="D251" s="16" t="s">
        <v>88</v>
      </c>
      <c r="E251" s="16">
        <v>14.442607181180534</v>
      </c>
      <c r="F251" s="16">
        <v>20.032275687588442</v>
      </c>
      <c r="G251" s="16">
        <v>19.114225220620931</v>
      </c>
      <c r="H251" s="16">
        <v>30.924828502651557</v>
      </c>
      <c r="J251" s="16">
        <v>0</v>
      </c>
    </row>
    <row r="252" spans="1:10" ht="14.5" x14ac:dyDescent="0.35">
      <c r="A252" t="str">
        <f t="shared" si="7"/>
        <v>DISTRIBUCION VOLUMEN X CRITERIO (kg ó litros)Bebidas RefrescantesNIVEL MEDIO BAJO</v>
      </c>
      <c r="B252" s="16">
        <v>0</v>
      </c>
      <c r="C252" s="16">
        <v>0</v>
      </c>
      <c r="D252" s="16" t="s">
        <v>89</v>
      </c>
      <c r="E252" s="16">
        <v>13.533137564590808</v>
      </c>
      <c r="F252" s="16">
        <v>24.43168084354927</v>
      </c>
      <c r="G252" s="16">
        <v>15.279914559807681</v>
      </c>
      <c r="H252" s="16">
        <v>11.973826322456659</v>
      </c>
      <c r="J252" s="16">
        <v>0</v>
      </c>
    </row>
    <row r="253" spans="1:10" ht="14.5" x14ac:dyDescent="0.35">
      <c r="A253" t="str">
        <f t="shared" si="7"/>
        <v>DISTRIBUCION VOLUMEN X CRITERIO (kg ó litros)Bebidas RefrescantesNIVEL BAJO</v>
      </c>
      <c r="B253" s="16">
        <v>0</v>
      </c>
      <c r="C253" s="16">
        <v>0</v>
      </c>
      <c r="D253" s="16" t="s">
        <v>90</v>
      </c>
      <c r="E253" s="16">
        <v>45.844155092138358</v>
      </c>
      <c r="F253" s="16">
        <v>30.433448588710306</v>
      </c>
      <c r="G253" s="16">
        <v>46.697920818671882</v>
      </c>
      <c r="H253" s="16">
        <v>21.418934747634673</v>
      </c>
      <c r="J253" s="16">
        <v>0</v>
      </c>
    </row>
    <row r="254" spans="1:10" ht="14.5" x14ac:dyDescent="0.35">
      <c r="A254" t="str">
        <f>$B$2&amp;$C$254&amp;D254</f>
        <v>DISTRIBUCION VOLUMEN X CRITERIO (kg ó litros).Total Bebidas CalienteT.ESPAÑA</v>
      </c>
      <c r="B254" s="16">
        <v>0</v>
      </c>
      <c r="C254" s="16" t="s">
        <v>144</v>
      </c>
      <c r="D254" s="16" t="s">
        <v>22</v>
      </c>
      <c r="E254" s="16">
        <v>100</v>
      </c>
      <c r="F254" s="16">
        <v>100</v>
      </c>
      <c r="G254" s="16">
        <v>100</v>
      </c>
      <c r="H254" s="16">
        <v>100</v>
      </c>
      <c r="J254" s="16">
        <v>0</v>
      </c>
    </row>
    <row r="255" spans="1:10" ht="14.5" x14ac:dyDescent="0.35">
      <c r="A255" t="str">
        <f t="shared" ref="A255:A281" si="8">$B$2&amp;$C$254&amp;D255</f>
        <v>DISTRIBUCION VOLUMEN X CRITERIO (kg ó litros).Total Bebidas CalienteBCN AM</v>
      </c>
      <c r="B255" s="16">
        <v>0</v>
      </c>
      <c r="C255" s="16">
        <v>0</v>
      </c>
      <c r="D255" s="16" t="s">
        <v>72</v>
      </c>
      <c r="E255" s="16">
        <v>2.743673004011518</v>
      </c>
      <c r="F255" s="16">
        <v>1.2697776783546035</v>
      </c>
      <c r="G255" s="16">
        <v>1.6758337789554001</v>
      </c>
      <c r="H255" s="16">
        <v>4.2556091349424534</v>
      </c>
      <c r="J255" s="16">
        <v>0</v>
      </c>
    </row>
    <row r="256" spans="1:10" ht="14.5" x14ac:dyDescent="0.35">
      <c r="A256" t="str">
        <f t="shared" si="8"/>
        <v>DISTRIBUCION VOLUMEN X CRITERIO (kg ó litros).Total Bebidas CalienteREST.CAT ARAGON</v>
      </c>
      <c r="B256" s="16">
        <v>0</v>
      </c>
      <c r="C256" s="16">
        <v>0</v>
      </c>
      <c r="D256" s="16" t="s">
        <v>73</v>
      </c>
      <c r="E256" s="16">
        <v>34.331314243979364</v>
      </c>
      <c r="F256" s="16">
        <v>28.060847259877502</v>
      </c>
      <c r="G256" s="16">
        <v>22.255354329957516</v>
      </c>
      <c r="H256" s="16">
        <v>18.745886506490184</v>
      </c>
      <c r="J256" s="16">
        <v>0</v>
      </c>
    </row>
    <row r="257" spans="1:10" ht="14.5" x14ac:dyDescent="0.35">
      <c r="A257" t="str">
        <f t="shared" si="8"/>
        <v>DISTRIBUCION VOLUMEN X CRITERIO (kg ó litros).Total Bebidas CalienteLEVANTE</v>
      </c>
      <c r="B257" s="16">
        <v>0</v>
      </c>
      <c r="C257" s="16">
        <v>0</v>
      </c>
      <c r="D257" s="16" t="s">
        <v>74</v>
      </c>
      <c r="E257" s="16">
        <v>2.7951212256956128</v>
      </c>
      <c r="F257" s="16">
        <v>3.4675437279328065</v>
      </c>
      <c r="G257" s="16">
        <v>6.3602900010869172</v>
      </c>
      <c r="H257" s="16">
        <v>13.483098813176026</v>
      </c>
      <c r="J257" s="16">
        <v>0</v>
      </c>
    </row>
    <row r="258" spans="1:10" ht="14.5" x14ac:dyDescent="0.35">
      <c r="A258" t="str">
        <f t="shared" si="8"/>
        <v>DISTRIBUCION VOLUMEN X CRITERIO (kg ó litros).Total Bebidas CalienteANDALUCIA</v>
      </c>
      <c r="B258" s="16">
        <v>0</v>
      </c>
      <c r="C258" s="16">
        <v>0</v>
      </c>
      <c r="D258" s="16" t="s">
        <v>75</v>
      </c>
      <c r="E258" s="16">
        <v>22.468042473734517</v>
      </c>
      <c r="F258" s="16">
        <v>23.873266655450635</v>
      </c>
      <c r="G258" s="16">
        <v>17.877653327342774</v>
      </c>
      <c r="H258" s="16">
        <v>18.063565119179671</v>
      </c>
      <c r="J258" s="16">
        <v>0</v>
      </c>
    </row>
    <row r="259" spans="1:10" ht="14.5" x14ac:dyDescent="0.35">
      <c r="A259" t="str">
        <f t="shared" si="8"/>
        <v>DISTRIBUCION VOLUMEN X CRITERIO (kg ó litros).Total Bebidas CalienteMDD AM</v>
      </c>
      <c r="B259" s="16">
        <v>0</v>
      </c>
      <c r="C259" s="16">
        <v>0</v>
      </c>
      <c r="D259" s="16" t="s">
        <v>76</v>
      </c>
      <c r="E259" s="16">
        <v>8.2314844139211871</v>
      </c>
      <c r="F259" s="16">
        <v>9.8931070391652316</v>
      </c>
      <c r="G259" s="16">
        <v>6.2245099601959017</v>
      </c>
      <c r="H259" s="16">
        <v>9.3405254413435781</v>
      </c>
      <c r="J259" s="16">
        <v>0</v>
      </c>
    </row>
    <row r="260" spans="1:10" ht="14.5" x14ac:dyDescent="0.35">
      <c r="A260" t="str">
        <f t="shared" si="8"/>
        <v>DISTRIBUCION VOLUMEN X CRITERIO (kg ó litros).Total Bebidas CalienteRTO CENTRO</v>
      </c>
      <c r="B260" s="16">
        <v>0</v>
      </c>
      <c r="C260" s="16">
        <v>0</v>
      </c>
      <c r="D260" s="16" t="s">
        <v>77</v>
      </c>
      <c r="E260" s="16">
        <v>4.4968032650990297</v>
      </c>
      <c r="F260" s="16">
        <v>4.9687492591476063</v>
      </c>
      <c r="G260" s="16">
        <v>18.007182331593153</v>
      </c>
      <c r="H260" s="16">
        <v>11.284664833394633</v>
      </c>
      <c r="J260" s="16">
        <v>0</v>
      </c>
    </row>
    <row r="261" spans="1:10" ht="14.5" x14ac:dyDescent="0.35">
      <c r="A261" t="str">
        <f t="shared" si="8"/>
        <v>DISTRIBUCION VOLUMEN X CRITERIO (kg ó litros).Total Bebidas CalienteNORTE-CENTRO</v>
      </c>
      <c r="B261" s="16">
        <v>0</v>
      </c>
      <c r="C261" s="16">
        <v>0</v>
      </c>
      <c r="D261" s="16" t="s">
        <v>78</v>
      </c>
      <c r="E261" s="16">
        <v>2.1320553715598316</v>
      </c>
      <c r="F261" s="16">
        <v>7.9190635289122664</v>
      </c>
      <c r="G261" s="16">
        <v>4.1650580853223538</v>
      </c>
      <c r="H261" s="16">
        <v>13.139240890512804</v>
      </c>
      <c r="J261" s="16">
        <v>0</v>
      </c>
    </row>
    <row r="262" spans="1:10" ht="14.5" x14ac:dyDescent="0.35">
      <c r="A262" t="str">
        <f t="shared" si="8"/>
        <v>DISTRIBUCION VOLUMEN X CRITERIO (kg ó litros).Total Bebidas CalienteNOROESTE</v>
      </c>
      <c r="B262" s="16">
        <v>0</v>
      </c>
      <c r="C262" s="16">
        <v>0</v>
      </c>
      <c r="D262" s="16" t="s">
        <v>79</v>
      </c>
      <c r="E262" s="16">
        <v>22.801501374209465</v>
      </c>
      <c r="F262" s="16">
        <v>20.547642004145075</v>
      </c>
      <c r="G262" s="16">
        <v>23.434113385604309</v>
      </c>
      <c r="H262" s="16">
        <v>11.687403492345153</v>
      </c>
      <c r="J262" s="16">
        <v>0</v>
      </c>
    </row>
    <row r="263" spans="1:10" ht="14.5" x14ac:dyDescent="0.35">
      <c r="A263" t="str">
        <f t="shared" si="8"/>
        <v>DISTRIBUCION VOLUMEN X CRITERIO (kg ó litros).Total Bebidas Caliente&lt;2MIL</v>
      </c>
      <c r="B263" s="16">
        <v>0</v>
      </c>
      <c r="C263" s="16">
        <v>0</v>
      </c>
      <c r="D263" s="16" t="s">
        <v>41</v>
      </c>
      <c r="E263" s="16">
        <v>0.13934291076595157</v>
      </c>
      <c r="F263" s="16">
        <v>3.6563597881251351</v>
      </c>
      <c r="G263" s="16">
        <v>2.8511857712009792</v>
      </c>
      <c r="H263" s="16">
        <v>2.7689136079719163</v>
      </c>
      <c r="J263" s="16">
        <v>0</v>
      </c>
    </row>
    <row r="264" spans="1:10" ht="14.5" x14ac:dyDescent="0.35">
      <c r="A264" t="str">
        <f t="shared" si="8"/>
        <v>DISTRIBUCION VOLUMEN X CRITERIO (kg ó litros).Total Bebidas Caliente2-5MIL</v>
      </c>
      <c r="B264" s="16">
        <v>0</v>
      </c>
      <c r="C264" s="16">
        <v>0</v>
      </c>
      <c r="D264" s="16" t="s">
        <v>44</v>
      </c>
      <c r="E264" s="16">
        <v>0.33190234027077914</v>
      </c>
      <c r="F264" s="16">
        <v>2.1777417027137829</v>
      </c>
      <c r="G264" s="16">
        <v>1.1203822123500347</v>
      </c>
      <c r="H264" s="16">
        <v>0.99651489711697749</v>
      </c>
      <c r="J264" s="16">
        <v>0</v>
      </c>
    </row>
    <row r="265" spans="1:10" ht="14.5" x14ac:dyDescent="0.35">
      <c r="A265" t="str">
        <f t="shared" si="8"/>
        <v>DISTRIBUCION VOLUMEN X CRITERIO (kg ó litros).Total Bebidas Caliente5-10MIL</v>
      </c>
      <c r="B265" s="16">
        <v>0</v>
      </c>
      <c r="C265" s="16">
        <v>0</v>
      </c>
      <c r="D265" s="16" t="s">
        <v>46</v>
      </c>
      <c r="E265" s="16">
        <v>6.4484004424814572</v>
      </c>
      <c r="F265" s="16">
        <v>3.441321943001058</v>
      </c>
      <c r="G265" s="16">
        <v>11.160578986337304</v>
      </c>
      <c r="H265" s="16">
        <v>9.9105561236793029</v>
      </c>
      <c r="J265" s="16">
        <v>0</v>
      </c>
    </row>
    <row r="266" spans="1:10" ht="14.5" x14ac:dyDescent="0.35">
      <c r="A266" t="str">
        <f t="shared" si="8"/>
        <v>DISTRIBUCION VOLUMEN X CRITERIO (kg ó litros).Total Bebidas Caliente10-30MIL</v>
      </c>
      <c r="B266" s="16">
        <v>0</v>
      </c>
      <c r="C266" s="16">
        <v>0</v>
      </c>
      <c r="D266" s="16" t="s">
        <v>48</v>
      </c>
      <c r="E266" s="16">
        <v>20.175201193530221</v>
      </c>
      <c r="F266" s="16">
        <v>33.67021863209591</v>
      </c>
      <c r="G266" s="16">
        <v>18.065215564674592</v>
      </c>
      <c r="H266" s="16">
        <v>8.8158137749241963</v>
      </c>
      <c r="J266" s="16">
        <v>0</v>
      </c>
    </row>
    <row r="267" spans="1:10" ht="14.5" x14ac:dyDescent="0.35">
      <c r="A267" t="str">
        <f t="shared" si="8"/>
        <v>DISTRIBUCION VOLUMEN X CRITERIO (kg ó litros).Total Bebidas Caliente30-100MIL</v>
      </c>
      <c r="B267" s="16">
        <v>0</v>
      </c>
      <c r="C267" s="16">
        <v>0</v>
      </c>
      <c r="D267" s="16" t="s">
        <v>50</v>
      </c>
      <c r="E267" s="16">
        <v>13.450435411957546</v>
      </c>
      <c r="F267" s="16">
        <v>5.0184336687924036</v>
      </c>
      <c r="G267" s="16">
        <v>11.72475071746776</v>
      </c>
      <c r="H267" s="16">
        <v>16.042895869210362</v>
      </c>
      <c r="J267" s="16">
        <v>0</v>
      </c>
    </row>
    <row r="268" spans="1:10" ht="14.5" x14ac:dyDescent="0.35">
      <c r="A268" t="str">
        <f t="shared" si="8"/>
        <v>DISTRIBUCION VOLUMEN X CRITERIO (kg ó litros).Total Bebidas Caliente100-200MIL</v>
      </c>
      <c r="B268" s="16">
        <v>0</v>
      </c>
      <c r="C268" s="16">
        <v>0</v>
      </c>
      <c r="D268" s="16" t="s">
        <v>52</v>
      </c>
      <c r="E268" s="16">
        <v>15.589259930461715</v>
      </c>
      <c r="F268" s="16">
        <v>4.6647482301926901</v>
      </c>
      <c r="G268" s="16">
        <v>5.5353796714087053</v>
      </c>
      <c r="H268" s="16">
        <v>12.228846868702005</v>
      </c>
      <c r="J268" s="16">
        <v>0</v>
      </c>
    </row>
    <row r="269" spans="1:10" ht="14.5" x14ac:dyDescent="0.35">
      <c r="A269" t="str">
        <f t="shared" si="8"/>
        <v>DISTRIBUCION VOLUMEN X CRITERIO (kg ó litros).Total Bebidas Caliente200-500MIL</v>
      </c>
      <c r="B269" s="16">
        <v>0</v>
      </c>
      <c r="C269" s="16">
        <v>0</v>
      </c>
      <c r="D269" s="16" t="s">
        <v>54</v>
      </c>
      <c r="E269" s="16">
        <v>5.0311238900570547</v>
      </c>
      <c r="F269" s="16">
        <v>10.858338742623811</v>
      </c>
      <c r="G269" s="16">
        <v>26.172948855040428</v>
      </c>
      <c r="H269" s="16">
        <v>21.439921332278924</v>
      </c>
      <c r="J269" s="16">
        <v>0</v>
      </c>
    </row>
    <row r="270" spans="1:10" ht="14.5" x14ac:dyDescent="0.35">
      <c r="A270" t="str">
        <f t="shared" si="8"/>
        <v>DISTRIBUCION VOLUMEN X CRITERIO (kg ó litros).Total Bebidas Caliente&gt;500MIL</v>
      </c>
      <c r="B270" s="16">
        <v>0</v>
      </c>
      <c r="C270" s="16">
        <v>0</v>
      </c>
      <c r="D270" s="16" t="s">
        <v>56</v>
      </c>
      <c r="E270" s="16">
        <v>38.834324423925693</v>
      </c>
      <c r="F270" s="16">
        <v>36.512840167913758</v>
      </c>
      <c r="G270" s="16">
        <v>23.369549685467017</v>
      </c>
      <c r="H270" s="16">
        <v>27.796533248764582</v>
      </c>
      <c r="J270" s="16">
        <v>0</v>
      </c>
    </row>
    <row r="271" spans="1:10" ht="14.5" x14ac:dyDescent="0.35">
      <c r="A271" t="str">
        <f t="shared" si="8"/>
        <v>DISTRIBUCION VOLUMEN X CRITERIO (kg ó litros).Total Bebidas CalienteDE 15 A 19 AÑOS</v>
      </c>
      <c r="B271" s="16">
        <v>0</v>
      </c>
      <c r="C271" s="16">
        <v>0</v>
      </c>
      <c r="D271" s="16" t="s">
        <v>80</v>
      </c>
      <c r="E271" s="16">
        <v>0.32770097288713412</v>
      </c>
      <c r="F271" s="16" t="s">
        <v>91</v>
      </c>
      <c r="G271" s="16">
        <v>6.9497372253564045</v>
      </c>
      <c r="H271" s="16">
        <v>2.2697421213298981</v>
      </c>
      <c r="J271" s="16">
        <v>0</v>
      </c>
    </row>
    <row r="272" spans="1:10" ht="14.5" x14ac:dyDescent="0.35">
      <c r="A272" t="str">
        <f t="shared" si="8"/>
        <v>DISTRIBUCION VOLUMEN X CRITERIO (kg ó litros).Total Bebidas CalienteDE 20 A 24 AÑOS</v>
      </c>
      <c r="B272" s="16">
        <v>0</v>
      </c>
      <c r="C272" s="16">
        <v>0</v>
      </c>
      <c r="D272" s="16" t="s">
        <v>81</v>
      </c>
      <c r="E272" s="16">
        <v>4.5940451921197258</v>
      </c>
      <c r="F272" s="16">
        <v>17.211962528495992</v>
      </c>
      <c r="G272" s="16">
        <v>8.7556007543485777</v>
      </c>
      <c r="H272" s="16">
        <v>6.3848765573044783</v>
      </c>
      <c r="J272" s="16">
        <v>0</v>
      </c>
    </row>
    <row r="273" spans="1:10" ht="14.5" x14ac:dyDescent="0.35">
      <c r="A273" t="str">
        <f t="shared" si="8"/>
        <v>DISTRIBUCION VOLUMEN X CRITERIO (kg ó litros).Total Bebidas CalienteDE 25 A 34 AÑOS</v>
      </c>
      <c r="B273" s="16">
        <v>0</v>
      </c>
      <c r="C273" s="16">
        <v>0</v>
      </c>
      <c r="D273" s="16" t="s">
        <v>82</v>
      </c>
      <c r="E273" s="16">
        <v>6.0142462379053958</v>
      </c>
      <c r="F273" s="16">
        <v>8.3622717331610961</v>
      </c>
      <c r="G273" s="16">
        <v>9.1656880307420465</v>
      </c>
      <c r="H273" s="16">
        <v>14.695574093274416</v>
      </c>
      <c r="J273" s="16">
        <v>0</v>
      </c>
    </row>
    <row r="274" spans="1:10" ht="14.5" x14ac:dyDescent="0.35">
      <c r="A274" t="str">
        <f t="shared" si="8"/>
        <v>DISTRIBUCION VOLUMEN X CRITERIO (kg ó litros).Total Bebidas CalienteDE 35 A 49 AÑOS</v>
      </c>
      <c r="B274" s="16">
        <v>0</v>
      </c>
      <c r="C274" s="16">
        <v>0</v>
      </c>
      <c r="D274" s="16" t="s">
        <v>83</v>
      </c>
      <c r="E274" s="16">
        <v>44.082482304726447</v>
      </c>
      <c r="F274" s="16">
        <v>37.806962473933389</v>
      </c>
      <c r="G274" s="16">
        <v>28.675050559980029</v>
      </c>
      <c r="H274" s="16">
        <v>26.992920384284048</v>
      </c>
      <c r="J274" s="16">
        <v>0</v>
      </c>
    </row>
    <row r="275" spans="1:10" ht="14.5" x14ac:dyDescent="0.35">
      <c r="A275" t="str">
        <f t="shared" si="8"/>
        <v>DISTRIBUCION VOLUMEN X CRITERIO (kg ó litros).Total Bebidas CalienteDE 50 A 59 AÑOS</v>
      </c>
      <c r="B275" s="16">
        <v>0</v>
      </c>
      <c r="C275" s="16">
        <v>0</v>
      </c>
      <c r="D275" s="16" t="s">
        <v>84</v>
      </c>
      <c r="E275" s="16">
        <v>40.1585853042872</v>
      </c>
      <c r="F275" s="16">
        <v>29.978617298926892</v>
      </c>
      <c r="G275" s="16">
        <v>28.285098169715567</v>
      </c>
      <c r="H275" s="16">
        <v>31.542127478037603</v>
      </c>
      <c r="J275" s="16">
        <v>0</v>
      </c>
    </row>
    <row r="276" spans="1:10" ht="14.5" x14ac:dyDescent="0.35">
      <c r="A276" t="str">
        <f t="shared" si="8"/>
        <v>DISTRIBUCION VOLUMEN X CRITERIO (kg ó litros).Total Bebidas CalienteDE 60 A 75 AÑOS</v>
      </c>
      <c r="B276" s="16">
        <v>0</v>
      </c>
      <c r="C276" s="16">
        <v>0</v>
      </c>
      <c r="D276" s="16" t="s">
        <v>85</v>
      </c>
      <c r="E276" s="16">
        <v>4.8229278812619896</v>
      </c>
      <c r="F276" s="16">
        <v>6.6401789009567587</v>
      </c>
      <c r="G276" s="16">
        <v>18.168825343600794</v>
      </c>
      <c r="H276" s="16">
        <v>18.11474927728035</v>
      </c>
      <c r="J276" s="16">
        <v>0</v>
      </c>
    </row>
    <row r="277" spans="1:10" ht="14.5" x14ac:dyDescent="0.35">
      <c r="A277" t="str">
        <f t="shared" si="8"/>
        <v>DISTRIBUCION VOLUMEN X CRITERIO (kg ó litros).Total Bebidas CalienteNIVEL ALTO</v>
      </c>
      <c r="B277" s="16">
        <v>0</v>
      </c>
      <c r="C277" s="16">
        <v>0</v>
      </c>
      <c r="D277" s="16" t="s">
        <v>86</v>
      </c>
      <c r="E277" s="16">
        <v>8.1069811852357478</v>
      </c>
      <c r="F277" s="16">
        <v>5.2648646533204593</v>
      </c>
      <c r="G277" s="16">
        <v>12.019274633316487</v>
      </c>
      <c r="H277" s="16">
        <v>15.718245795158648</v>
      </c>
      <c r="J277" s="16">
        <v>0</v>
      </c>
    </row>
    <row r="278" spans="1:10" ht="14.5" x14ac:dyDescent="0.35">
      <c r="A278" t="str">
        <f t="shared" si="8"/>
        <v>DISTRIBUCION VOLUMEN X CRITERIO (kg ó litros).Total Bebidas CalienteNIVEL MEDIO ALTO</v>
      </c>
      <c r="B278" s="16">
        <v>0</v>
      </c>
      <c r="C278" s="16">
        <v>0</v>
      </c>
      <c r="D278" s="16" t="s">
        <v>87</v>
      </c>
      <c r="E278" s="16">
        <v>18.50285076134243</v>
      </c>
      <c r="F278" s="16">
        <v>21.968765598320235</v>
      </c>
      <c r="G278" s="16">
        <v>3.7580602075581475</v>
      </c>
      <c r="H278" s="16">
        <v>10.10204305600279</v>
      </c>
      <c r="J278" s="16">
        <v>0</v>
      </c>
    </row>
    <row r="279" spans="1:10" ht="14.5" x14ac:dyDescent="0.35">
      <c r="A279" t="str">
        <f t="shared" si="8"/>
        <v>DISTRIBUCION VOLUMEN X CRITERIO (kg ó litros).Total Bebidas CalienteNIVEL MEDIO</v>
      </c>
      <c r="B279" s="16">
        <v>0</v>
      </c>
      <c r="C279" s="16">
        <v>0</v>
      </c>
      <c r="D279" s="16" t="s">
        <v>88</v>
      </c>
      <c r="E279" s="16">
        <v>24.689938930894549</v>
      </c>
      <c r="F279" s="16">
        <v>14.576582851646597</v>
      </c>
      <c r="G279" s="16">
        <v>41.188524265829798</v>
      </c>
      <c r="H279" s="16">
        <v>29.11629838081841</v>
      </c>
      <c r="J279" s="16">
        <v>0</v>
      </c>
    </row>
    <row r="280" spans="1:10" ht="14.5" x14ac:dyDescent="0.35">
      <c r="A280" t="str">
        <f t="shared" si="8"/>
        <v>DISTRIBUCION VOLUMEN X CRITERIO (kg ó litros).Total Bebidas CalienteNIVEL MEDIO BAJO</v>
      </c>
      <c r="B280" s="16">
        <v>0</v>
      </c>
      <c r="C280" s="16">
        <v>0</v>
      </c>
      <c r="D280" s="16" t="s">
        <v>89</v>
      </c>
      <c r="E280" s="16">
        <v>8.1032466313906042</v>
      </c>
      <c r="F280" s="16">
        <v>19.759975984480459</v>
      </c>
      <c r="G280" s="16">
        <v>5.8989474591618327</v>
      </c>
      <c r="H280" s="16">
        <v>7.5668343402220009</v>
      </c>
      <c r="J280" s="16">
        <v>0</v>
      </c>
    </row>
    <row r="281" spans="1:10" ht="14.5" x14ac:dyDescent="0.35">
      <c r="A281" t="str">
        <f t="shared" si="8"/>
        <v>DISTRIBUCION VOLUMEN X CRITERIO (kg ó litros).Total Bebidas CalienteNIVEL BAJO</v>
      </c>
      <c r="B281" s="16">
        <v>0</v>
      </c>
      <c r="C281" s="16">
        <v>0</v>
      </c>
      <c r="D281" s="16" t="s">
        <v>90</v>
      </c>
      <c r="E281" s="16">
        <v>40.596972063127744</v>
      </c>
      <c r="F281" s="16">
        <v>38.429813133472265</v>
      </c>
      <c r="G281" s="16">
        <v>37.135186402574369</v>
      </c>
      <c r="H281" s="16">
        <v>37.496575073951924</v>
      </c>
      <c r="J281" s="16">
        <v>0</v>
      </c>
    </row>
    <row r="282" spans="1:10" ht="14.5" x14ac:dyDescent="0.35">
      <c r="A282" t="str">
        <f>$B$2&amp;$C$282&amp;D282</f>
        <v>DISTRIBUCION VOLUMEN X CRITERIO (kg ó litros)CafeT.ESPAÑA</v>
      </c>
      <c r="B282" s="16">
        <v>0</v>
      </c>
      <c r="C282" s="16" t="s">
        <v>145</v>
      </c>
      <c r="D282" s="16" t="s">
        <v>22</v>
      </c>
      <c r="E282" s="16">
        <v>100</v>
      </c>
      <c r="F282" s="16">
        <v>100</v>
      </c>
      <c r="G282" s="16">
        <v>100</v>
      </c>
      <c r="H282" s="16">
        <v>100</v>
      </c>
      <c r="J282" s="16">
        <v>0</v>
      </c>
    </row>
    <row r="283" spans="1:10" ht="14.5" x14ac:dyDescent="0.35">
      <c r="A283" t="str">
        <f t="shared" ref="A283:A309" si="9">$B$2&amp;$C$282&amp;D283</f>
        <v>DISTRIBUCION VOLUMEN X CRITERIO (kg ó litros)CafeBCN AM</v>
      </c>
      <c r="B283" s="16">
        <v>0</v>
      </c>
      <c r="C283" s="16">
        <v>0</v>
      </c>
      <c r="D283" s="16" t="s">
        <v>72</v>
      </c>
      <c r="E283" s="16">
        <v>2.4992889557408406</v>
      </c>
      <c r="F283" s="16">
        <v>1.3006616578511392</v>
      </c>
      <c r="G283" s="16">
        <v>1.6405642969716083</v>
      </c>
      <c r="H283" s="16">
        <v>2.7045045406147712</v>
      </c>
      <c r="J283" s="16">
        <v>0</v>
      </c>
    </row>
    <row r="284" spans="1:10" ht="14.5" x14ac:dyDescent="0.35">
      <c r="A284" t="str">
        <f t="shared" si="9"/>
        <v>DISTRIBUCION VOLUMEN X CRITERIO (kg ó litros)CafeREST.CAT ARAGON</v>
      </c>
      <c r="B284" s="16">
        <v>0</v>
      </c>
      <c r="C284" s="16">
        <v>0</v>
      </c>
      <c r="D284" s="16" t="s">
        <v>73</v>
      </c>
      <c r="E284" s="16">
        <v>53.015869173411069</v>
      </c>
      <c r="F284" s="16">
        <v>50.632520766921708</v>
      </c>
      <c r="G284" s="16">
        <v>45.908850595314895</v>
      </c>
      <c r="H284" s="16">
        <v>52.99525433575112</v>
      </c>
      <c r="J284" s="16">
        <v>0</v>
      </c>
    </row>
    <row r="285" spans="1:10" ht="14.5" x14ac:dyDescent="0.35">
      <c r="A285" t="str">
        <f t="shared" si="9"/>
        <v>DISTRIBUCION VOLUMEN X CRITERIO (kg ó litros)CafeLEVANTE</v>
      </c>
      <c r="B285" s="16">
        <v>0</v>
      </c>
      <c r="C285" s="16">
        <v>0</v>
      </c>
      <c r="D285" s="16" t="s">
        <v>74</v>
      </c>
      <c r="E285" s="16">
        <v>1.7292702136552727</v>
      </c>
      <c r="F285" s="16">
        <v>4.8669379900037884</v>
      </c>
      <c r="G285" s="16">
        <v>6.9020127707273575</v>
      </c>
      <c r="H285" s="16">
        <v>11.179549331953377</v>
      </c>
      <c r="J285" s="16">
        <v>0</v>
      </c>
    </row>
    <row r="286" spans="1:10" ht="14.5" x14ac:dyDescent="0.35">
      <c r="A286" t="str">
        <f t="shared" si="9"/>
        <v>DISTRIBUCION VOLUMEN X CRITERIO (kg ó litros)CafeANDALUCIA</v>
      </c>
      <c r="B286" s="16">
        <v>0</v>
      </c>
      <c r="C286" s="16">
        <v>0</v>
      </c>
      <c r="D286" s="16" t="s">
        <v>75</v>
      </c>
      <c r="E286" s="16">
        <v>7.6428798378382776</v>
      </c>
      <c r="F286" s="16">
        <v>14.601766095159949</v>
      </c>
      <c r="G286" s="16">
        <v>4.8518519207923188</v>
      </c>
      <c r="H286" s="16">
        <v>3.8148500142557511</v>
      </c>
      <c r="J286" s="16">
        <v>0</v>
      </c>
    </row>
    <row r="287" spans="1:10" ht="14.5" x14ac:dyDescent="0.35">
      <c r="A287" t="str">
        <f t="shared" si="9"/>
        <v>DISTRIBUCION VOLUMEN X CRITERIO (kg ó litros)CafeMDD AM</v>
      </c>
      <c r="B287" s="16">
        <v>0</v>
      </c>
      <c r="C287" s="16">
        <v>0</v>
      </c>
      <c r="D287" s="16" t="s">
        <v>76</v>
      </c>
      <c r="E287" s="16">
        <v>6.3642281314129923</v>
      </c>
      <c r="F287" s="16">
        <v>4.4782276302522277</v>
      </c>
      <c r="G287" s="16">
        <v>4.8895225750391393</v>
      </c>
      <c r="H287" s="16">
        <v>8.6032093459995735</v>
      </c>
      <c r="J287" s="16">
        <v>0</v>
      </c>
    </row>
    <row r="288" spans="1:10" ht="14.5" x14ac:dyDescent="0.35">
      <c r="A288" t="str">
        <f t="shared" si="9"/>
        <v>DISTRIBUCION VOLUMEN X CRITERIO (kg ó litros)CafeRTO CENTRO</v>
      </c>
      <c r="B288" s="16">
        <v>0</v>
      </c>
      <c r="C288" s="16">
        <v>0</v>
      </c>
      <c r="D288" s="16" t="s">
        <v>77</v>
      </c>
      <c r="E288" s="16">
        <v>3.4423119950539109</v>
      </c>
      <c r="F288" s="16">
        <v>3.069991173288261</v>
      </c>
      <c r="G288" s="16">
        <v>6.0928776072186022</v>
      </c>
      <c r="H288" s="16">
        <v>4.3512648278837602</v>
      </c>
      <c r="J288" s="16">
        <v>0</v>
      </c>
    </row>
    <row r="289" spans="1:10" ht="14.5" x14ac:dyDescent="0.35">
      <c r="A289" t="str">
        <f t="shared" si="9"/>
        <v>DISTRIBUCION VOLUMEN X CRITERIO (kg ó litros)CafeNORTE-CENTRO</v>
      </c>
      <c r="B289" s="16">
        <v>0</v>
      </c>
      <c r="C289" s="16">
        <v>0</v>
      </c>
      <c r="D289" s="16" t="s">
        <v>78</v>
      </c>
      <c r="E289" s="16">
        <v>2.9026884215108333</v>
      </c>
      <c r="F289" s="16">
        <v>4.5428074121838202</v>
      </c>
      <c r="G289" s="16">
        <v>5.0579476909553893</v>
      </c>
      <c r="H289" s="16">
        <v>6.6101789276393141</v>
      </c>
      <c r="J289" s="16">
        <v>0</v>
      </c>
    </row>
    <row r="290" spans="1:10" ht="14.5" x14ac:dyDescent="0.35">
      <c r="A290" t="str">
        <f t="shared" si="9"/>
        <v>DISTRIBUCION VOLUMEN X CRITERIO (kg ó litros)CafeNOROESTE</v>
      </c>
      <c r="B290" s="16">
        <v>0</v>
      </c>
      <c r="C290" s="16">
        <v>0</v>
      </c>
      <c r="D290" s="16" t="s">
        <v>79</v>
      </c>
      <c r="E290" s="16">
        <v>22.403466738983521</v>
      </c>
      <c r="F290" s="16">
        <v>16.507069974832344</v>
      </c>
      <c r="G290" s="16">
        <v>24.656369157833272</v>
      </c>
      <c r="H290" s="16">
        <v>9.7411832244749128</v>
      </c>
      <c r="J290" s="16">
        <v>0</v>
      </c>
    </row>
    <row r="291" spans="1:10" ht="14.5" x14ac:dyDescent="0.35">
      <c r="A291" t="str">
        <f t="shared" si="9"/>
        <v>DISTRIBUCION VOLUMEN X CRITERIO (kg ó litros)Cafe&lt;2MIL</v>
      </c>
      <c r="B291" s="16">
        <v>0</v>
      </c>
      <c r="C291" s="16">
        <v>0</v>
      </c>
      <c r="D291" s="16" t="s">
        <v>41</v>
      </c>
      <c r="E291" s="16">
        <v>0.31746021572507216</v>
      </c>
      <c r="F291" s="16">
        <v>7.7725478603740683E-2</v>
      </c>
      <c r="G291" s="16">
        <v>4.8289531378322579</v>
      </c>
      <c r="H291" s="16">
        <v>0.87596017870765264</v>
      </c>
      <c r="J291" s="16">
        <v>0</v>
      </c>
    </row>
    <row r="292" spans="1:10" ht="14.5" x14ac:dyDescent="0.35">
      <c r="A292" t="str">
        <f t="shared" si="9"/>
        <v>DISTRIBUCION VOLUMEN X CRITERIO (kg ó litros)Cafe2-5MIL</v>
      </c>
      <c r="B292" s="16">
        <v>0</v>
      </c>
      <c r="C292" s="16">
        <v>0</v>
      </c>
      <c r="D292" s="16" t="s">
        <v>44</v>
      </c>
      <c r="E292" s="16">
        <v>0.92632100757738622</v>
      </c>
      <c r="F292" s="16">
        <v>2.6145527448231567</v>
      </c>
      <c r="G292" s="16">
        <v>0.68127683577536746</v>
      </c>
      <c r="H292" s="16">
        <v>0.37184049095644062</v>
      </c>
      <c r="J292" s="16">
        <v>0</v>
      </c>
    </row>
    <row r="293" spans="1:10" ht="14.5" x14ac:dyDescent="0.35">
      <c r="A293" t="str">
        <f t="shared" si="9"/>
        <v>DISTRIBUCION VOLUMEN X CRITERIO (kg ó litros)Cafe5-10MIL</v>
      </c>
      <c r="B293" s="16">
        <v>0</v>
      </c>
      <c r="C293" s="16">
        <v>0</v>
      </c>
      <c r="D293" s="16" t="s">
        <v>46</v>
      </c>
      <c r="E293" s="16">
        <v>0.77375017449991224</v>
      </c>
      <c r="F293" s="16">
        <v>1.6274393012649244</v>
      </c>
      <c r="G293" s="16">
        <v>1.1773598127779032</v>
      </c>
      <c r="H293" s="16">
        <v>1.0538061510355921</v>
      </c>
      <c r="J293" s="16">
        <v>0</v>
      </c>
    </row>
    <row r="294" spans="1:10" ht="14.5" x14ac:dyDescent="0.35">
      <c r="A294" t="str">
        <f t="shared" si="9"/>
        <v>DISTRIBUCION VOLUMEN X CRITERIO (kg ó litros)Cafe10-30MIL</v>
      </c>
      <c r="B294" s="16">
        <v>0</v>
      </c>
      <c r="C294" s="16">
        <v>0</v>
      </c>
      <c r="D294" s="16" t="s">
        <v>48</v>
      </c>
      <c r="E294" s="16">
        <v>26.014399614835998</v>
      </c>
      <c r="F294" s="16">
        <v>22.831614434843722</v>
      </c>
      <c r="G294" s="16">
        <v>27.302421717875745</v>
      </c>
      <c r="H294" s="16">
        <v>15.470315230222237</v>
      </c>
      <c r="J294" s="16">
        <v>0</v>
      </c>
    </row>
    <row r="295" spans="1:10" ht="14.5" x14ac:dyDescent="0.35">
      <c r="A295" t="str">
        <f t="shared" si="9"/>
        <v>DISTRIBUCION VOLUMEN X CRITERIO (kg ó litros)Cafe30-100MIL</v>
      </c>
      <c r="B295" s="16">
        <v>0</v>
      </c>
      <c r="C295" s="16">
        <v>0</v>
      </c>
      <c r="D295" s="16" t="s">
        <v>50</v>
      </c>
      <c r="E295" s="16">
        <v>4.043590314297381</v>
      </c>
      <c r="F295" s="16">
        <v>1.4509858849587891</v>
      </c>
      <c r="G295" s="16">
        <v>4.9141343799881758</v>
      </c>
      <c r="H295" s="16">
        <v>6.0448972231648419</v>
      </c>
      <c r="J295" s="16">
        <v>0</v>
      </c>
    </row>
    <row r="296" spans="1:10" ht="14.5" x14ac:dyDescent="0.35">
      <c r="A296" t="str">
        <f t="shared" si="9"/>
        <v>DISTRIBUCION VOLUMEN X CRITERIO (kg ó litros)Cafe100-200MIL</v>
      </c>
      <c r="B296" s="16">
        <v>0</v>
      </c>
      <c r="C296" s="16">
        <v>0</v>
      </c>
      <c r="D296" s="16" t="s">
        <v>52</v>
      </c>
      <c r="E296" s="16">
        <v>5.9405579571471021</v>
      </c>
      <c r="F296" s="16">
        <v>1.6520799246259357</v>
      </c>
      <c r="G296" s="16">
        <v>2.2071877681486489</v>
      </c>
      <c r="H296" s="16">
        <v>7.2310928922264299</v>
      </c>
      <c r="J296" s="16">
        <v>0</v>
      </c>
    </row>
    <row r="297" spans="1:10" ht="14.5" x14ac:dyDescent="0.35">
      <c r="A297" t="str">
        <f t="shared" si="9"/>
        <v>DISTRIBUCION VOLUMEN X CRITERIO (kg ó litros)Cafe200-500MIL</v>
      </c>
      <c r="B297" s="16">
        <v>0</v>
      </c>
      <c r="C297" s="16">
        <v>0</v>
      </c>
      <c r="D297" s="16" t="s">
        <v>54</v>
      </c>
      <c r="E297" s="16">
        <v>4.4247804781039175</v>
      </c>
      <c r="F297" s="16">
        <v>13.003139803049244</v>
      </c>
      <c r="G297" s="16">
        <v>13.707204127867477</v>
      </c>
      <c r="H297" s="16">
        <v>9.6816582906139814</v>
      </c>
      <c r="J297" s="16">
        <v>0</v>
      </c>
    </row>
    <row r="298" spans="1:10" ht="14.5" x14ac:dyDescent="0.35">
      <c r="A298" t="str">
        <f t="shared" si="9"/>
        <v>DISTRIBUCION VOLUMEN X CRITERIO (kg ó litros)Cafe&gt;500MIL</v>
      </c>
      <c r="B298" s="16">
        <v>0</v>
      </c>
      <c r="C298" s="16">
        <v>0</v>
      </c>
      <c r="D298" s="16" t="s">
        <v>56</v>
      </c>
      <c r="E298" s="16">
        <v>57.559137012610314</v>
      </c>
      <c r="F298" s="16">
        <v>56.742460889308774</v>
      </c>
      <c r="G298" s="16">
        <v>45.181454034576596</v>
      </c>
      <c r="H298" s="16">
        <v>59.270414802797191</v>
      </c>
      <c r="J298" s="16">
        <v>0</v>
      </c>
    </row>
    <row r="299" spans="1:10" ht="14.5" x14ac:dyDescent="0.35">
      <c r="A299" t="str">
        <f t="shared" si="9"/>
        <v>DISTRIBUCION VOLUMEN X CRITERIO (kg ó litros)CafeDE 15 A 19 AÑOS</v>
      </c>
      <c r="B299" s="16">
        <v>0</v>
      </c>
      <c r="C299" s="16">
        <v>0</v>
      </c>
      <c r="D299" s="16" t="s">
        <v>80</v>
      </c>
      <c r="E299" s="16">
        <v>1.1087419359347501</v>
      </c>
      <c r="F299" s="16" t="s">
        <v>91</v>
      </c>
      <c r="G299" s="16">
        <v>1.9086127667840111</v>
      </c>
      <c r="H299" s="16">
        <v>5.8083229271225365</v>
      </c>
      <c r="J299" s="16">
        <v>0</v>
      </c>
    </row>
    <row r="300" spans="1:10" ht="14.5" x14ac:dyDescent="0.35">
      <c r="A300" t="str">
        <f t="shared" si="9"/>
        <v>DISTRIBUCION VOLUMEN X CRITERIO (kg ó litros)CafeDE 20 A 24 AÑOS</v>
      </c>
      <c r="B300" s="16">
        <v>0</v>
      </c>
      <c r="C300" s="16">
        <v>0</v>
      </c>
      <c r="D300" s="16" t="s">
        <v>81</v>
      </c>
      <c r="E300" s="16">
        <v>1.44136446741271</v>
      </c>
      <c r="F300" s="16">
        <v>10.735377806200583</v>
      </c>
      <c r="G300" s="16">
        <v>9.126305706336213</v>
      </c>
      <c r="H300" s="16">
        <v>2.9375628691015834</v>
      </c>
      <c r="J300" s="16">
        <v>0</v>
      </c>
    </row>
    <row r="301" spans="1:10" ht="14.5" x14ac:dyDescent="0.35">
      <c r="A301" t="str">
        <f t="shared" si="9"/>
        <v>DISTRIBUCION VOLUMEN X CRITERIO (kg ó litros)CafeDE 25 A 34 AÑOS</v>
      </c>
      <c r="B301" s="16">
        <v>0</v>
      </c>
      <c r="C301" s="16">
        <v>0</v>
      </c>
      <c r="D301" s="16" t="s">
        <v>82</v>
      </c>
      <c r="E301" s="16">
        <v>6.2379545758147792</v>
      </c>
      <c r="F301" s="16">
        <v>3.493223265987254</v>
      </c>
      <c r="G301" s="16">
        <v>4.7022191379962832</v>
      </c>
      <c r="H301" s="16">
        <v>10.908885221455861</v>
      </c>
      <c r="J301" s="16">
        <v>0</v>
      </c>
    </row>
    <row r="302" spans="1:10" ht="14.5" x14ac:dyDescent="0.35">
      <c r="A302" t="str">
        <f t="shared" si="9"/>
        <v>DISTRIBUCION VOLUMEN X CRITERIO (kg ó litros)CafeDE 35 A 49 AÑOS</v>
      </c>
      <c r="B302" s="16">
        <v>0</v>
      </c>
      <c r="C302" s="16">
        <v>0</v>
      </c>
      <c r="D302" s="16" t="s">
        <v>83</v>
      </c>
      <c r="E302" s="16">
        <v>34.681020836955526</v>
      </c>
      <c r="F302" s="16">
        <v>26.282619622932472</v>
      </c>
      <c r="G302" s="16">
        <v>29.616758858693842</v>
      </c>
      <c r="H302" s="16">
        <v>15.307730248283388</v>
      </c>
      <c r="J302" s="16">
        <v>0</v>
      </c>
    </row>
    <row r="303" spans="1:10" ht="14.5" x14ac:dyDescent="0.35">
      <c r="A303" t="str">
        <f t="shared" si="9"/>
        <v>DISTRIBUCION VOLUMEN X CRITERIO (kg ó litros)CafeDE 50 A 59 AÑOS</v>
      </c>
      <c r="B303" s="16">
        <v>0</v>
      </c>
      <c r="C303" s="16">
        <v>0</v>
      </c>
      <c r="D303" s="16" t="s">
        <v>84</v>
      </c>
      <c r="E303" s="16">
        <v>53.878933064089281</v>
      </c>
      <c r="F303" s="16">
        <v>49.60241284501933</v>
      </c>
      <c r="G303" s="16">
        <v>45.032658359566064</v>
      </c>
      <c r="H303" s="16">
        <v>58.876016964410042</v>
      </c>
      <c r="J303" s="16">
        <v>0</v>
      </c>
    </row>
    <row r="304" spans="1:10" ht="14.5" x14ac:dyDescent="0.35">
      <c r="A304" t="str">
        <f t="shared" si="9"/>
        <v>DISTRIBUCION VOLUMEN X CRITERIO (kg ó litros)CafeDE 60 A 75 AÑOS</v>
      </c>
      <c r="B304" s="16">
        <v>0</v>
      </c>
      <c r="C304" s="16">
        <v>0</v>
      </c>
      <c r="D304" s="16" t="s">
        <v>85</v>
      </c>
      <c r="E304" s="16">
        <v>2.6519779914782169</v>
      </c>
      <c r="F304" s="16">
        <v>9.886349677920796</v>
      </c>
      <c r="G304" s="16">
        <v>9.6134563082848157</v>
      </c>
      <c r="H304" s="16">
        <v>6.1614703109182027</v>
      </c>
      <c r="J304" s="16">
        <v>0</v>
      </c>
    </row>
    <row r="305" spans="1:10" ht="14.5" x14ac:dyDescent="0.35">
      <c r="A305" t="str">
        <f t="shared" si="9"/>
        <v>DISTRIBUCION VOLUMEN X CRITERIO (kg ó litros)CafeNIVEL ALTO</v>
      </c>
      <c r="B305" s="16">
        <v>0</v>
      </c>
      <c r="C305" s="16">
        <v>0</v>
      </c>
      <c r="D305" s="16" t="s">
        <v>86</v>
      </c>
      <c r="E305" s="16">
        <v>7.2519572030938377</v>
      </c>
      <c r="F305" s="16">
        <v>2.6891361792407338</v>
      </c>
      <c r="G305" s="16">
        <v>7.8747016739260944</v>
      </c>
      <c r="H305" s="16">
        <v>5.9175957557793586</v>
      </c>
      <c r="J305" s="16">
        <v>0</v>
      </c>
    </row>
    <row r="306" spans="1:10" ht="14.5" x14ac:dyDescent="0.35">
      <c r="A306" t="str">
        <f t="shared" si="9"/>
        <v>DISTRIBUCION VOLUMEN X CRITERIO (kg ó litros)CafeNIVEL MEDIO ALTO</v>
      </c>
      <c r="B306" s="16">
        <v>0</v>
      </c>
      <c r="C306" s="16">
        <v>0</v>
      </c>
      <c r="D306" s="16" t="s">
        <v>87</v>
      </c>
      <c r="E306" s="16">
        <v>25.516461891754155</v>
      </c>
      <c r="F306" s="16">
        <v>17.292264454579303</v>
      </c>
      <c r="G306" s="16">
        <v>4.6829947162401746</v>
      </c>
      <c r="H306" s="16">
        <v>10.592699291234567</v>
      </c>
      <c r="J306" s="16">
        <v>0</v>
      </c>
    </row>
    <row r="307" spans="1:10" ht="14.5" x14ac:dyDescent="0.35">
      <c r="A307" t="str">
        <f t="shared" si="9"/>
        <v>DISTRIBUCION VOLUMEN X CRITERIO (kg ó litros)CafeNIVEL MEDIO</v>
      </c>
      <c r="B307" s="16">
        <v>0</v>
      </c>
      <c r="C307" s="16">
        <v>0</v>
      </c>
      <c r="D307" s="16" t="s">
        <v>88</v>
      </c>
      <c r="E307" s="16">
        <v>8.4526168265253911</v>
      </c>
      <c r="F307" s="16">
        <v>9.1185630679152894</v>
      </c>
      <c r="G307" s="16">
        <v>33.216171641730938</v>
      </c>
      <c r="H307" s="16">
        <v>21.490637798957739</v>
      </c>
      <c r="J307" s="16">
        <v>0</v>
      </c>
    </row>
    <row r="308" spans="1:10" ht="14.5" x14ac:dyDescent="0.35">
      <c r="A308" t="str">
        <f t="shared" si="9"/>
        <v>DISTRIBUCION VOLUMEN X CRITERIO (kg ó litros)CafeNIVEL MEDIO BAJO</v>
      </c>
      <c r="B308" s="16">
        <v>0</v>
      </c>
      <c r="C308" s="16">
        <v>0</v>
      </c>
      <c r="D308" s="16" t="s">
        <v>89</v>
      </c>
      <c r="E308" s="16">
        <v>4.4655881489495499</v>
      </c>
      <c r="F308" s="16">
        <v>9.8934602289589577</v>
      </c>
      <c r="G308" s="16">
        <v>5.6658743601964501</v>
      </c>
      <c r="H308" s="16">
        <v>2.5191589812181476</v>
      </c>
      <c r="J308" s="16">
        <v>0</v>
      </c>
    </row>
    <row r="309" spans="1:10" ht="14.5" x14ac:dyDescent="0.35">
      <c r="A309" t="str">
        <f t="shared" si="9"/>
        <v>DISTRIBUCION VOLUMEN X CRITERIO (kg ó litros)CafeNIVEL BAJO</v>
      </c>
      <c r="B309" s="16">
        <v>0</v>
      </c>
      <c r="C309" s="16">
        <v>0</v>
      </c>
      <c r="D309" s="16" t="s">
        <v>90</v>
      </c>
      <c r="E309" s="16">
        <v>54.313377757976809</v>
      </c>
      <c r="F309" s="16">
        <v>61.006571290671474</v>
      </c>
      <c r="G309" s="16">
        <v>48.560257593289997</v>
      </c>
      <c r="H309" s="16">
        <v>59.479897628213109</v>
      </c>
      <c r="J309" s="16">
        <v>0</v>
      </c>
    </row>
    <row r="310" spans="1:10" ht="14.5" x14ac:dyDescent="0.35">
      <c r="A310" t="str">
        <f>$B$2&amp;$C$310&amp;D310</f>
        <v>DISTRIBUCION VOLUMEN X CRITERIO (kg ó litros)Leche+bebidas vegetalesT.ESPAÑA</v>
      </c>
      <c r="B310" s="16">
        <v>0</v>
      </c>
      <c r="C310" s="16" t="s">
        <v>146</v>
      </c>
      <c r="D310" s="16" t="s">
        <v>22</v>
      </c>
      <c r="E310" s="16">
        <v>100</v>
      </c>
      <c r="F310" s="16">
        <v>100</v>
      </c>
      <c r="G310" s="16">
        <v>100</v>
      </c>
      <c r="H310" s="16">
        <v>100</v>
      </c>
      <c r="J310" s="16">
        <v>0</v>
      </c>
    </row>
    <row r="311" spans="1:10" ht="14.5" x14ac:dyDescent="0.35">
      <c r="A311" t="str">
        <f t="shared" ref="A311:A337" si="10">$B$2&amp;$C$310&amp;D311</f>
        <v>DISTRIBUCION VOLUMEN X CRITERIO (kg ó litros)Leche+bebidas vegetalesBCN AM</v>
      </c>
      <c r="B311" s="16">
        <v>0</v>
      </c>
      <c r="C311" s="16">
        <v>0</v>
      </c>
      <c r="D311" s="16" t="s">
        <v>72</v>
      </c>
      <c r="E311" s="16">
        <v>2.2047021525172061</v>
      </c>
      <c r="F311" s="16">
        <v>0.91628852220986079</v>
      </c>
      <c r="G311" s="16">
        <v>1.377357261159579</v>
      </c>
      <c r="H311" s="16">
        <v>5.1784789168827432</v>
      </c>
      <c r="J311" s="16">
        <v>0</v>
      </c>
    </row>
    <row r="312" spans="1:10" ht="14.5" x14ac:dyDescent="0.35">
      <c r="A312" t="str">
        <f t="shared" si="10"/>
        <v>DISTRIBUCION VOLUMEN X CRITERIO (kg ó litros)Leche+bebidas vegetalesREST.CAT ARAGON</v>
      </c>
      <c r="B312" s="16">
        <v>0</v>
      </c>
      <c r="C312" s="16">
        <v>0</v>
      </c>
      <c r="D312" s="16" t="s">
        <v>73</v>
      </c>
      <c r="E312" s="16">
        <v>27.558988916078007</v>
      </c>
      <c r="F312" s="16">
        <v>14.487305982957398</v>
      </c>
      <c r="G312" s="16">
        <v>6.4947023141840265</v>
      </c>
      <c r="H312" s="16">
        <v>1.4761182774174226</v>
      </c>
      <c r="J312" s="16">
        <v>0</v>
      </c>
    </row>
    <row r="313" spans="1:10" ht="14.5" x14ac:dyDescent="0.35">
      <c r="A313" t="str">
        <f t="shared" si="10"/>
        <v>DISTRIBUCION VOLUMEN X CRITERIO (kg ó litros)Leche+bebidas vegetalesLEVANTE</v>
      </c>
      <c r="B313" s="16">
        <v>0</v>
      </c>
      <c r="C313" s="16">
        <v>0</v>
      </c>
      <c r="D313" s="16" t="s">
        <v>74</v>
      </c>
      <c r="E313" s="16">
        <v>3.3993329222161655</v>
      </c>
      <c r="F313" s="16">
        <v>2.7632864040364069</v>
      </c>
      <c r="G313" s="16">
        <v>5.5966626841539906</v>
      </c>
      <c r="H313" s="16">
        <v>14.114180564109358</v>
      </c>
      <c r="J313" s="16">
        <v>0</v>
      </c>
    </row>
    <row r="314" spans="1:10" ht="14.5" x14ac:dyDescent="0.35">
      <c r="A314" t="str">
        <f t="shared" si="10"/>
        <v>DISTRIBUCION VOLUMEN X CRITERIO (kg ó litros)Leche+bebidas vegetalesANDALUCIA</v>
      </c>
      <c r="B314" s="16">
        <v>0</v>
      </c>
      <c r="C314" s="16">
        <v>0</v>
      </c>
      <c r="D314" s="16" t="s">
        <v>75</v>
      </c>
      <c r="E314" s="16">
        <v>29.746708491706869</v>
      </c>
      <c r="F314" s="16">
        <v>27.470375373210555</v>
      </c>
      <c r="G314" s="16">
        <v>27.144170506952637</v>
      </c>
      <c r="H314" s="16">
        <v>27.032256256057263</v>
      </c>
      <c r="J314" s="16">
        <v>0</v>
      </c>
    </row>
    <row r="315" spans="1:10" ht="14.5" x14ac:dyDescent="0.35">
      <c r="A315" t="str">
        <f t="shared" si="10"/>
        <v>DISTRIBUCION VOLUMEN X CRITERIO (kg ó litros)Leche+bebidas vegetalesMDD AM</v>
      </c>
      <c r="B315" s="16">
        <v>0</v>
      </c>
      <c r="C315" s="16">
        <v>0</v>
      </c>
      <c r="D315" s="16" t="s">
        <v>76</v>
      </c>
      <c r="E315" s="16">
        <v>5.012308352929546</v>
      </c>
      <c r="F315" s="16">
        <v>15.584364950217241</v>
      </c>
      <c r="G315" s="16">
        <v>6.3717227214123957</v>
      </c>
      <c r="H315" s="16">
        <v>8.8102991336415588</v>
      </c>
      <c r="J315" s="16">
        <v>0</v>
      </c>
    </row>
    <row r="316" spans="1:10" ht="14.5" x14ac:dyDescent="0.35">
      <c r="A316" t="str">
        <f t="shared" si="10"/>
        <v>DISTRIBUCION VOLUMEN X CRITERIO (kg ó litros)Leche+bebidas vegetalesRTO CENTRO</v>
      </c>
      <c r="B316" s="16">
        <v>0</v>
      </c>
      <c r="C316" s="16">
        <v>0</v>
      </c>
      <c r="D316" s="16" t="s">
        <v>77</v>
      </c>
      <c r="E316" s="16">
        <v>5.2429303902519644</v>
      </c>
      <c r="F316" s="16">
        <v>6.4488284654116201</v>
      </c>
      <c r="G316" s="16">
        <v>26.532094384485795</v>
      </c>
      <c r="H316" s="16">
        <v>13.94728176062319</v>
      </c>
      <c r="J316" s="16">
        <v>0</v>
      </c>
    </row>
    <row r="317" spans="1:10" ht="14.5" x14ac:dyDescent="0.35">
      <c r="A317" t="str">
        <f t="shared" si="10"/>
        <v>DISTRIBUCION VOLUMEN X CRITERIO (kg ó litros)Leche+bebidas vegetalesNORTE-CENTRO</v>
      </c>
      <c r="B317" s="16">
        <v>0</v>
      </c>
      <c r="C317" s="16">
        <v>0</v>
      </c>
      <c r="D317" s="16" t="s">
        <v>78</v>
      </c>
      <c r="E317" s="16">
        <v>0.94995458265051247</v>
      </c>
      <c r="F317" s="16">
        <v>7.8398608057731227</v>
      </c>
      <c r="G317" s="16">
        <v>3.8623563662849838</v>
      </c>
      <c r="H317" s="16">
        <v>15.221309758705907</v>
      </c>
      <c r="J317" s="16">
        <v>0</v>
      </c>
    </row>
    <row r="318" spans="1:10" ht="14.5" x14ac:dyDescent="0.35">
      <c r="A318" t="str">
        <f t="shared" si="10"/>
        <v>DISTRIBUCION VOLUMEN X CRITERIO (kg ó litros)Leche+bebidas vegetalesNOROESTE</v>
      </c>
      <c r="B318" s="16">
        <v>0</v>
      </c>
      <c r="C318" s="16">
        <v>0</v>
      </c>
      <c r="D318" s="16" t="s">
        <v>79</v>
      </c>
      <c r="E318" s="16">
        <v>25.885064642529258</v>
      </c>
      <c r="F318" s="16">
        <v>24.489693318569365</v>
      </c>
      <c r="G318" s="16">
        <v>22.620927305642237</v>
      </c>
      <c r="H318" s="16">
        <v>14.22006880462866</v>
      </c>
      <c r="J318" s="16">
        <v>0</v>
      </c>
    </row>
    <row r="319" spans="1:10" ht="14.5" x14ac:dyDescent="0.35">
      <c r="A319" t="str">
        <f t="shared" si="10"/>
        <v>DISTRIBUCION VOLUMEN X CRITERIO (kg ó litros)Leche+bebidas vegetales&lt;2MIL</v>
      </c>
      <c r="B319" s="16">
        <v>0</v>
      </c>
      <c r="C319" s="16">
        <v>0</v>
      </c>
      <c r="D319" s="16" t="s">
        <v>41</v>
      </c>
      <c r="E319" s="16">
        <v>7.5508461352757336E-2</v>
      </c>
      <c r="F319" s="16">
        <v>7.0379453431570722</v>
      </c>
      <c r="G319" s="16">
        <v>1.6813380673417466</v>
      </c>
      <c r="H319" s="16">
        <v>2.9952670323726096</v>
      </c>
      <c r="J319" s="16">
        <v>0</v>
      </c>
    </row>
    <row r="320" spans="1:10" ht="14.5" x14ac:dyDescent="0.35">
      <c r="A320" t="str">
        <f t="shared" si="10"/>
        <v>DISTRIBUCION VOLUMEN X CRITERIO (kg ó litros)Leche+bebidas vegetales2-5MIL</v>
      </c>
      <c r="B320" s="16">
        <v>0</v>
      </c>
      <c r="C320" s="16">
        <v>0</v>
      </c>
      <c r="D320" s="16" t="s">
        <v>44</v>
      </c>
      <c r="E320" s="16">
        <v>9.6418476658466368E-2</v>
      </c>
      <c r="F320" s="16">
        <v>0.31810499607563397</v>
      </c>
      <c r="G320" s="16">
        <v>0.52145861258073567</v>
      </c>
      <c r="H320" s="16">
        <v>0.18810713698500825</v>
      </c>
      <c r="J320" s="16">
        <v>0</v>
      </c>
    </row>
    <row r="321" spans="1:10" ht="14.5" x14ac:dyDescent="0.35">
      <c r="A321" t="str">
        <f t="shared" si="10"/>
        <v>DISTRIBUCION VOLUMEN X CRITERIO (kg ó litros)Leche+bebidas vegetales5-10MIL</v>
      </c>
      <c r="B321" s="16">
        <v>0</v>
      </c>
      <c r="C321" s="16">
        <v>0</v>
      </c>
      <c r="D321" s="16" t="s">
        <v>46</v>
      </c>
      <c r="E321" s="16">
        <v>10.030572717928326</v>
      </c>
      <c r="F321" s="16">
        <v>5.351768695551133</v>
      </c>
      <c r="G321" s="16">
        <v>18.074386949845668</v>
      </c>
      <c r="H321" s="16">
        <v>14.136926143930866</v>
      </c>
      <c r="J321" s="16">
        <v>0</v>
      </c>
    </row>
    <row r="322" spans="1:10" ht="14.5" x14ac:dyDescent="0.35">
      <c r="A322" t="str">
        <f t="shared" si="10"/>
        <v>DISTRIBUCION VOLUMEN X CRITERIO (kg ó litros)Leche+bebidas vegetales10-30MIL</v>
      </c>
      <c r="B322" s="16">
        <v>0</v>
      </c>
      <c r="C322" s="16">
        <v>0</v>
      </c>
      <c r="D322" s="16" t="s">
        <v>48</v>
      </c>
      <c r="E322" s="16">
        <v>18.486680570481539</v>
      </c>
      <c r="F322" s="16">
        <v>36.801837048533251</v>
      </c>
      <c r="G322" s="16">
        <v>11.580674348657412</v>
      </c>
      <c r="H322" s="16">
        <v>5.9570323794862068</v>
      </c>
      <c r="J322" s="16">
        <v>0</v>
      </c>
    </row>
    <row r="323" spans="1:10" ht="14.5" x14ac:dyDescent="0.35">
      <c r="A323" t="str">
        <f t="shared" si="10"/>
        <v>DISTRIBUCION VOLUMEN X CRITERIO (kg ó litros)Leche+bebidas vegetales30-100MIL</v>
      </c>
      <c r="B323" s="16">
        <v>0</v>
      </c>
      <c r="C323" s="16">
        <v>0</v>
      </c>
      <c r="D323" s="16" t="s">
        <v>50</v>
      </c>
      <c r="E323" s="16">
        <v>18.495943056169089</v>
      </c>
      <c r="F323" s="16">
        <v>5.5356119774220804</v>
      </c>
      <c r="G323" s="16">
        <v>15.229513696214603</v>
      </c>
      <c r="H323" s="16">
        <v>19.63444842863958</v>
      </c>
      <c r="J323" s="16">
        <v>0</v>
      </c>
    </row>
    <row r="324" spans="1:10" ht="14.5" x14ac:dyDescent="0.35">
      <c r="A324" t="str">
        <f t="shared" si="10"/>
        <v>DISTRIBUCION VOLUMEN X CRITERIO (kg ó litros)Leche+bebidas vegetales100-200MIL</v>
      </c>
      <c r="B324" s="16">
        <v>0</v>
      </c>
      <c r="C324" s="16">
        <v>0</v>
      </c>
      <c r="D324" s="16" t="s">
        <v>52</v>
      </c>
      <c r="E324" s="16">
        <v>19.500929965473244</v>
      </c>
      <c r="F324" s="16">
        <v>7.44731382757608</v>
      </c>
      <c r="G324" s="16">
        <v>8.3134848638664529</v>
      </c>
      <c r="H324" s="16">
        <v>15.232988478802234</v>
      </c>
      <c r="J324" s="16">
        <v>0</v>
      </c>
    </row>
    <row r="325" spans="1:10" ht="14.5" x14ac:dyDescent="0.35">
      <c r="A325" t="str">
        <f t="shared" si="10"/>
        <v>DISTRIBUCION VOLUMEN X CRITERIO (kg ó litros)Leche+bebidas vegetales200-500MIL</v>
      </c>
      <c r="B325" s="16">
        <v>0</v>
      </c>
      <c r="C325" s="16">
        <v>0</v>
      </c>
      <c r="D325" s="16" t="s">
        <v>54</v>
      </c>
      <c r="E325" s="16">
        <v>5.1716388325854528</v>
      </c>
      <c r="F325" s="16">
        <v>9.6132044981391864</v>
      </c>
      <c r="G325" s="16">
        <v>35.665074211413859</v>
      </c>
      <c r="H325" s="16">
        <v>30.238540661078737</v>
      </c>
      <c r="J325" s="16">
        <v>0</v>
      </c>
    </row>
    <row r="326" spans="1:10" ht="14.5" x14ac:dyDescent="0.35">
      <c r="A326" t="str">
        <f t="shared" si="10"/>
        <v>DISTRIBUCION VOLUMEN X CRITERIO (kg ó litros)Leche+bebidas vegetales&gt;500MIL</v>
      </c>
      <c r="B326" s="16">
        <v>0</v>
      </c>
      <c r="C326" s="16">
        <v>0</v>
      </c>
      <c r="D326" s="16" t="s">
        <v>56</v>
      </c>
      <c r="E326" s="16">
        <v>28.142293313628898</v>
      </c>
      <c r="F326" s="16">
        <v>27.894220204903341</v>
      </c>
      <c r="G326" s="16">
        <v>8.9340593348282322</v>
      </c>
      <c r="H326" s="16">
        <v>11.616691750457985</v>
      </c>
      <c r="J326" s="16">
        <v>0</v>
      </c>
    </row>
    <row r="327" spans="1:10" ht="14.5" x14ac:dyDescent="0.35">
      <c r="A327" t="str">
        <f t="shared" si="10"/>
        <v>DISTRIBUCION VOLUMEN X CRITERIO (kg ó litros)Leche+bebidas vegetalesDE 15 A 19 AÑOS</v>
      </c>
      <c r="B327" s="16">
        <v>0</v>
      </c>
      <c r="C327" s="16">
        <v>0</v>
      </c>
      <c r="D327" s="16" t="s">
        <v>80</v>
      </c>
      <c r="E327" s="16" t="s">
        <v>91</v>
      </c>
      <c r="F327" s="16" t="s">
        <v>91</v>
      </c>
      <c r="G327" s="16">
        <v>11.045281307303499</v>
      </c>
      <c r="H327" s="16" t="s">
        <v>91</v>
      </c>
      <c r="J327" s="16">
        <v>0</v>
      </c>
    </row>
    <row r="328" spans="1:10" ht="14.5" x14ac:dyDescent="0.35">
      <c r="A328" t="str">
        <f t="shared" si="10"/>
        <v>DISTRIBUCION VOLUMEN X CRITERIO (kg ó litros)Leche+bebidas vegetalesDE 20 A 24 AÑOS</v>
      </c>
      <c r="B328" s="16">
        <v>0</v>
      </c>
      <c r="C328" s="16">
        <v>0</v>
      </c>
      <c r="D328" s="16" t="s">
        <v>81</v>
      </c>
      <c r="E328" s="16">
        <v>6.644743994667933</v>
      </c>
      <c r="F328" s="16">
        <v>18.885489284363445</v>
      </c>
      <c r="G328" s="16">
        <v>9.0828815937638616</v>
      </c>
      <c r="H328" s="16">
        <v>9.3097657265138309</v>
      </c>
      <c r="J328" s="16">
        <v>0</v>
      </c>
    </row>
    <row r="329" spans="1:10" ht="14.5" x14ac:dyDescent="0.35">
      <c r="A329" t="str">
        <f t="shared" si="10"/>
        <v>DISTRIBUCION VOLUMEN X CRITERIO (kg ó litros)Leche+bebidas vegetalesDE 25 A 34 AÑOS</v>
      </c>
      <c r="B329" s="16">
        <v>0</v>
      </c>
      <c r="C329" s="16">
        <v>0</v>
      </c>
      <c r="D329" s="16" t="s">
        <v>82</v>
      </c>
      <c r="E329" s="16">
        <v>4.7695497662627133</v>
      </c>
      <c r="F329" s="16">
        <v>8.326305778825958</v>
      </c>
      <c r="G329" s="16">
        <v>11.286409459117607</v>
      </c>
      <c r="H329" s="16">
        <v>16.624888464450017</v>
      </c>
      <c r="J329" s="16">
        <v>0</v>
      </c>
    </row>
    <row r="330" spans="1:10" ht="14.5" x14ac:dyDescent="0.35">
      <c r="A330" t="str">
        <f t="shared" si="10"/>
        <v>DISTRIBUCION VOLUMEN X CRITERIO (kg ó litros)Leche+bebidas vegetalesDE 35 A 49 AÑOS</v>
      </c>
      <c r="B330" s="16">
        <v>0</v>
      </c>
      <c r="C330" s="16">
        <v>0</v>
      </c>
      <c r="D330" s="16" t="s">
        <v>83</v>
      </c>
      <c r="E330" s="16">
        <v>46.51180138125973</v>
      </c>
      <c r="F330" s="16">
        <v>48.680815706709986</v>
      </c>
      <c r="G330" s="16">
        <v>27.230747392347087</v>
      </c>
      <c r="H330" s="16">
        <v>29.888438122735771</v>
      </c>
      <c r="J330" s="16">
        <v>0</v>
      </c>
    </row>
    <row r="331" spans="1:10" ht="14.5" x14ac:dyDescent="0.35">
      <c r="A331" t="str">
        <f t="shared" si="10"/>
        <v>DISTRIBUCION VOLUMEN X CRITERIO (kg ó litros)Leche+bebidas vegetalesDE 50 A 59 AÑOS</v>
      </c>
      <c r="B331" s="16">
        <v>0</v>
      </c>
      <c r="C331" s="16">
        <v>0</v>
      </c>
      <c r="D331" s="16" t="s">
        <v>84</v>
      </c>
      <c r="E331" s="16">
        <v>35.72362809831035</v>
      </c>
      <c r="F331" s="16">
        <v>19.454130655940524</v>
      </c>
      <c r="G331" s="16">
        <v>16.87277580861711</v>
      </c>
      <c r="H331" s="16">
        <v>16.951923891434426</v>
      </c>
      <c r="J331" s="16">
        <v>0</v>
      </c>
    </row>
    <row r="332" spans="1:10" ht="14.5" x14ac:dyDescent="0.35">
      <c r="A332" t="str">
        <f t="shared" si="10"/>
        <v>DISTRIBUCION VOLUMEN X CRITERIO (kg ó litros)Leche+bebidas vegetalesDE 60 A 75 AÑOS</v>
      </c>
      <c r="B332" s="16">
        <v>0</v>
      </c>
      <c r="C332" s="16">
        <v>0</v>
      </c>
      <c r="D332" s="16" t="s">
        <v>85</v>
      </c>
      <c r="E332" s="16">
        <v>6.3502606025486141</v>
      </c>
      <c r="F332" s="16">
        <v>4.6532555042126358</v>
      </c>
      <c r="G332" s="16">
        <v>24.48189635632513</v>
      </c>
      <c r="H332" s="16">
        <v>27.224972524942331</v>
      </c>
      <c r="J332" s="16">
        <v>0</v>
      </c>
    </row>
    <row r="333" spans="1:10" ht="14.5" x14ac:dyDescent="0.35">
      <c r="A333" t="str">
        <f t="shared" si="10"/>
        <v>DISTRIBUCION VOLUMEN X CRITERIO (kg ó litros)Leche+bebidas vegetalesNIVEL ALTO</v>
      </c>
      <c r="B333" s="16">
        <v>0</v>
      </c>
      <c r="C333" s="16">
        <v>0</v>
      </c>
      <c r="D333" s="16" t="s">
        <v>86</v>
      </c>
      <c r="E333" s="16">
        <v>8.3159871008224382</v>
      </c>
      <c r="F333" s="16">
        <v>7.1237956212376279</v>
      </c>
      <c r="G333" s="16">
        <v>13.305842408511612</v>
      </c>
      <c r="H333" s="16">
        <v>20.019885154140891</v>
      </c>
      <c r="J333" s="16">
        <v>0</v>
      </c>
    </row>
    <row r="334" spans="1:10" ht="14.5" x14ac:dyDescent="0.35">
      <c r="A334" t="str">
        <f t="shared" si="10"/>
        <v>DISTRIBUCION VOLUMEN X CRITERIO (kg ó litros)Leche+bebidas vegetalesNIVEL MEDIO ALTO</v>
      </c>
      <c r="B334" s="16">
        <v>0</v>
      </c>
      <c r="C334" s="16">
        <v>0</v>
      </c>
      <c r="D334" s="16" t="s">
        <v>87</v>
      </c>
      <c r="E334" s="16">
        <v>17.337904415375107</v>
      </c>
      <c r="F334" s="16">
        <v>27.535605295771731</v>
      </c>
      <c r="G334" s="16">
        <v>2.1646466437443768</v>
      </c>
      <c r="H334" s="16">
        <v>10.123820536545464</v>
      </c>
      <c r="J334" s="16">
        <v>0</v>
      </c>
    </row>
    <row r="335" spans="1:10" ht="14.5" x14ac:dyDescent="0.35">
      <c r="A335" t="str">
        <f t="shared" si="10"/>
        <v>DISTRIBUCION VOLUMEN X CRITERIO (kg ó litros)Leche+bebidas vegetalesNIVEL MEDIO</v>
      </c>
      <c r="B335" s="16">
        <v>0</v>
      </c>
      <c r="C335" s="16">
        <v>0</v>
      </c>
      <c r="D335" s="16" t="s">
        <v>88</v>
      </c>
      <c r="E335" s="16">
        <v>32.593516903879241</v>
      </c>
      <c r="F335" s="16">
        <v>18.289735160147373</v>
      </c>
      <c r="G335" s="16">
        <v>48.123576377640923</v>
      </c>
      <c r="H335" s="16">
        <v>35.576538552166056</v>
      </c>
      <c r="J335" s="16">
        <v>0</v>
      </c>
    </row>
    <row r="336" spans="1:10" ht="14.5" x14ac:dyDescent="0.35">
      <c r="A336" t="str">
        <f t="shared" si="10"/>
        <v>DISTRIBUCION VOLUMEN X CRITERIO (kg ó litros)Leche+bebidas vegetalesNIVEL MEDIO BAJO</v>
      </c>
      <c r="B336" s="16">
        <v>0</v>
      </c>
      <c r="C336" s="16">
        <v>0</v>
      </c>
      <c r="D336" s="16" t="s">
        <v>89</v>
      </c>
      <c r="E336" s="16">
        <v>6.0196500471369969</v>
      </c>
      <c r="F336" s="16">
        <v>24.764068508265279</v>
      </c>
      <c r="G336" s="16">
        <v>4.5705280153839567</v>
      </c>
      <c r="H336" s="16">
        <v>9.2971634885225427</v>
      </c>
      <c r="J336" s="16">
        <v>0</v>
      </c>
    </row>
    <row r="337" spans="1:10" ht="14.5" x14ac:dyDescent="0.35">
      <c r="A337" t="str">
        <f t="shared" si="10"/>
        <v>DISTRIBUCION VOLUMEN X CRITERIO (kg ó litros)Leche+bebidas vegetalesNIVEL BAJO</v>
      </c>
      <c r="B337" s="16">
        <v>0</v>
      </c>
      <c r="C337" s="16">
        <v>0</v>
      </c>
      <c r="D337" s="16" t="s">
        <v>90</v>
      </c>
      <c r="E337" s="16">
        <v>35.732923260524061</v>
      </c>
      <c r="F337" s="16">
        <v>22.286801574537925</v>
      </c>
      <c r="G337" s="16">
        <v>31.835393385865135</v>
      </c>
      <c r="H337" s="16">
        <v>24.982593828760201</v>
      </c>
      <c r="J337" s="16">
        <v>0</v>
      </c>
    </row>
    <row r="338" spans="1:10" ht="14.5" x14ac:dyDescent="0.35">
      <c r="A338" t="str">
        <f>$B$2&amp;$C$338&amp;D338</f>
        <v>DISTRIBUCION VOLUMEN X CRITERIO (kg ó litros)InfusionesT.ESPAÑA</v>
      </c>
      <c r="B338" s="16">
        <v>0</v>
      </c>
      <c r="C338" s="16" t="s">
        <v>147</v>
      </c>
      <c r="D338" s="16" t="s">
        <v>22</v>
      </c>
      <c r="E338" s="16">
        <v>100</v>
      </c>
      <c r="F338" s="16">
        <v>100</v>
      </c>
      <c r="G338" s="16">
        <v>100</v>
      </c>
      <c r="H338" s="16">
        <v>100</v>
      </c>
      <c r="J338" s="16">
        <v>0</v>
      </c>
    </row>
    <row r="339" spans="1:10" ht="14.5" x14ac:dyDescent="0.35">
      <c r="A339" t="str">
        <f t="shared" ref="A339:A365" si="11">$B$2&amp;$C$338&amp;D339</f>
        <v>DISTRIBUCION VOLUMEN X CRITERIO (kg ó litros)InfusionesBCN AM</v>
      </c>
      <c r="B339" s="16">
        <v>0</v>
      </c>
      <c r="C339" s="16">
        <v>0</v>
      </c>
      <c r="D339" s="16" t="s">
        <v>72</v>
      </c>
      <c r="E339" s="16" t="s">
        <v>91</v>
      </c>
      <c r="F339" s="16" t="s">
        <v>91</v>
      </c>
      <c r="G339" s="16" t="s">
        <v>91</v>
      </c>
      <c r="H339" s="16">
        <v>12.827123997709581</v>
      </c>
      <c r="J339" s="16">
        <v>0</v>
      </c>
    </row>
    <row r="340" spans="1:10" ht="14.5" x14ac:dyDescent="0.35">
      <c r="A340" t="str">
        <f t="shared" si="11"/>
        <v>DISTRIBUCION VOLUMEN X CRITERIO (kg ó litros)InfusionesREST.CAT ARAGON</v>
      </c>
      <c r="B340" s="16">
        <v>0</v>
      </c>
      <c r="C340" s="16">
        <v>0</v>
      </c>
      <c r="D340" s="16" t="s">
        <v>73</v>
      </c>
      <c r="E340" s="16" t="s">
        <v>91</v>
      </c>
      <c r="F340" s="16">
        <v>8.8995808635391622</v>
      </c>
      <c r="G340" s="16">
        <v>8.3376945299270417</v>
      </c>
      <c r="H340" s="16">
        <v>11.989170741077471</v>
      </c>
      <c r="J340" s="16">
        <v>0</v>
      </c>
    </row>
    <row r="341" spans="1:10" ht="14.5" x14ac:dyDescent="0.35">
      <c r="A341" t="str">
        <f t="shared" si="11"/>
        <v>DISTRIBUCION VOLUMEN X CRITERIO (kg ó litros)InfusionesLEVANTE</v>
      </c>
      <c r="B341" s="16">
        <v>0</v>
      </c>
      <c r="C341" s="16">
        <v>0</v>
      </c>
      <c r="D341" s="16" t="s">
        <v>74</v>
      </c>
      <c r="E341" s="16">
        <v>5.7169782235701661</v>
      </c>
      <c r="F341" s="16">
        <v>5.4119072818819225</v>
      </c>
      <c r="G341" s="16">
        <v>17.288568582478991</v>
      </c>
      <c r="H341" s="16">
        <v>7.3481996860723751</v>
      </c>
      <c r="J341" s="16">
        <v>0</v>
      </c>
    </row>
    <row r="342" spans="1:10" ht="14.5" x14ac:dyDescent="0.35">
      <c r="A342" t="str">
        <f t="shared" si="11"/>
        <v>DISTRIBUCION VOLUMEN X CRITERIO (kg ó litros)InfusionesANDALUCIA</v>
      </c>
      <c r="B342" s="16">
        <v>0</v>
      </c>
      <c r="C342" s="16">
        <v>0</v>
      </c>
      <c r="D342" s="16" t="s">
        <v>75</v>
      </c>
      <c r="E342" s="16" t="s">
        <v>91</v>
      </c>
      <c r="F342" s="16">
        <v>34.966936075884021</v>
      </c>
      <c r="G342" s="16">
        <v>17.8718373404439</v>
      </c>
      <c r="H342" s="16">
        <v>30.810874728102949</v>
      </c>
      <c r="J342" s="16">
        <v>0</v>
      </c>
    </row>
    <row r="343" spans="1:10" ht="14.5" x14ac:dyDescent="0.35">
      <c r="A343" t="str">
        <f t="shared" si="11"/>
        <v>DISTRIBUCION VOLUMEN X CRITERIO (kg ó litros)InfusionesMDD AM</v>
      </c>
      <c r="B343" s="16">
        <v>0</v>
      </c>
      <c r="C343" s="16">
        <v>0</v>
      </c>
      <c r="D343" s="16" t="s">
        <v>76</v>
      </c>
      <c r="E343" s="16">
        <v>27.163545543339438</v>
      </c>
      <c r="F343" s="16">
        <v>9.0198454698032027</v>
      </c>
      <c r="G343" s="16">
        <v>5.9522901944257836</v>
      </c>
      <c r="H343" s="16" t="s">
        <v>91</v>
      </c>
      <c r="J343" s="16">
        <v>0</v>
      </c>
    </row>
    <row r="344" spans="1:10" ht="14.5" x14ac:dyDescent="0.35">
      <c r="A344" t="str">
        <f t="shared" si="11"/>
        <v>DISTRIBUCION VOLUMEN X CRITERIO (kg ó litros)InfusionesRTO CENTRO</v>
      </c>
      <c r="B344" s="16">
        <v>0</v>
      </c>
      <c r="C344" s="16">
        <v>0</v>
      </c>
      <c r="D344" s="16" t="s">
        <v>77</v>
      </c>
      <c r="E344" s="16">
        <v>16.083343831164765</v>
      </c>
      <c r="F344" s="16">
        <v>20.926041489943437</v>
      </c>
      <c r="G344" s="16">
        <v>15.434083984917674</v>
      </c>
      <c r="H344" s="16" t="s">
        <v>91</v>
      </c>
      <c r="J344" s="16">
        <v>0</v>
      </c>
    </row>
    <row r="345" spans="1:10" ht="14.5" x14ac:dyDescent="0.35">
      <c r="A345" t="str">
        <f t="shared" si="11"/>
        <v>DISTRIBUCION VOLUMEN X CRITERIO (kg ó litros)InfusionesNORTE-CENTRO</v>
      </c>
      <c r="B345" s="16">
        <v>0</v>
      </c>
      <c r="C345" s="16">
        <v>0</v>
      </c>
      <c r="D345" s="16" t="s">
        <v>78</v>
      </c>
      <c r="E345" s="16">
        <v>18.43987665439716</v>
      </c>
      <c r="F345" s="16">
        <v>7.546603785266738</v>
      </c>
      <c r="G345" s="16" t="s">
        <v>91</v>
      </c>
      <c r="H345" s="16">
        <v>34.349614215830343</v>
      </c>
      <c r="J345" s="16">
        <v>0</v>
      </c>
    </row>
    <row r="346" spans="1:10" ht="14.5" x14ac:dyDescent="0.35">
      <c r="A346" t="str">
        <f t="shared" si="11"/>
        <v>DISTRIBUCION VOLUMEN X CRITERIO (kg ó litros)InfusionesNOROESTE</v>
      </c>
      <c r="B346" s="16">
        <v>0</v>
      </c>
      <c r="C346" s="16">
        <v>0</v>
      </c>
      <c r="D346" s="16" t="s">
        <v>79</v>
      </c>
      <c r="E346" s="16">
        <v>32.596254652007325</v>
      </c>
      <c r="F346" s="16">
        <v>13.229106689044698</v>
      </c>
      <c r="G346" s="16">
        <v>35.115535984320722</v>
      </c>
      <c r="H346" s="16">
        <v>2.6750026400279197</v>
      </c>
      <c r="J346" s="16">
        <v>0</v>
      </c>
    </row>
    <row r="347" spans="1:10" ht="14.5" x14ac:dyDescent="0.35">
      <c r="A347" t="str">
        <f t="shared" si="11"/>
        <v>DISTRIBUCION VOLUMEN X CRITERIO (kg ó litros)Infusiones&lt;2MIL</v>
      </c>
      <c r="B347" s="16">
        <v>0</v>
      </c>
      <c r="C347" s="16">
        <v>0</v>
      </c>
      <c r="D347" s="16" t="s">
        <v>41</v>
      </c>
      <c r="E347" s="16" t="s">
        <v>91</v>
      </c>
      <c r="F347" s="16" t="s">
        <v>91</v>
      </c>
      <c r="G347" s="16" t="s">
        <v>91</v>
      </c>
      <c r="H347" s="16" t="s">
        <v>91</v>
      </c>
      <c r="J347" s="16">
        <v>0</v>
      </c>
    </row>
    <row r="348" spans="1:10" ht="14.5" x14ac:dyDescent="0.35">
      <c r="A348" t="str">
        <f t="shared" si="11"/>
        <v>DISTRIBUCION VOLUMEN X CRITERIO (kg ó litros)Infusiones2-5MIL</v>
      </c>
      <c r="B348" s="16">
        <v>0</v>
      </c>
      <c r="C348" s="16">
        <v>0</v>
      </c>
      <c r="D348" s="16" t="s">
        <v>44</v>
      </c>
      <c r="E348" s="16" t="s">
        <v>91</v>
      </c>
      <c r="F348" s="16">
        <v>28.472644759606286</v>
      </c>
      <c r="G348" s="16">
        <v>5.4737179598659367</v>
      </c>
      <c r="H348" s="16" t="s">
        <v>91</v>
      </c>
      <c r="J348" s="16">
        <v>0</v>
      </c>
    </row>
    <row r="349" spans="1:10" ht="14.5" x14ac:dyDescent="0.35">
      <c r="A349" t="str">
        <f t="shared" si="11"/>
        <v>DISTRIBUCION VOLUMEN X CRITERIO (kg ó litros)Infusiones5-10MIL</v>
      </c>
      <c r="B349" s="16">
        <v>0</v>
      </c>
      <c r="C349" s="16">
        <v>0</v>
      </c>
      <c r="D349" s="16" t="s">
        <v>46</v>
      </c>
      <c r="E349" s="16">
        <v>7.3657430338795296</v>
      </c>
      <c r="F349" s="16" t="s">
        <v>91</v>
      </c>
      <c r="G349" s="16">
        <v>19.501985389249938</v>
      </c>
      <c r="H349" s="16">
        <v>35.967506842009577</v>
      </c>
      <c r="J349" s="16">
        <v>0</v>
      </c>
    </row>
    <row r="350" spans="1:10" ht="14.5" x14ac:dyDescent="0.35">
      <c r="A350" t="str">
        <f t="shared" si="11"/>
        <v>DISTRIBUCION VOLUMEN X CRITERIO (kg ó litros)Infusiones10-30MIL</v>
      </c>
      <c r="B350" s="16">
        <v>0</v>
      </c>
      <c r="C350" s="16">
        <v>0</v>
      </c>
      <c r="D350" s="16" t="s">
        <v>48</v>
      </c>
      <c r="E350" s="16">
        <v>40.770837384707484</v>
      </c>
      <c r="F350" s="16">
        <v>5.3968743349998887</v>
      </c>
      <c r="G350" s="16">
        <v>15.434083984917674</v>
      </c>
      <c r="H350" s="16">
        <v>1.4116282026186238</v>
      </c>
      <c r="J350" s="16">
        <v>0</v>
      </c>
    </row>
    <row r="351" spans="1:10" ht="14.5" x14ac:dyDescent="0.35">
      <c r="A351" t="str">
        <f t="shared" si="11"/>
        <v>DISTRIBUCION VOLUMEN X CRITERIO (kg ó litros)Infusiones30-100MIL</v>
      </c>
      <c r="B351" s="16">
        <v>0</v>
      </c>
      <c r="C351" s="16">
        <v>0</v>
      </c>
      <c r="D351" s="16" t="s">
        <v>50</v>
      </c>
      <c r="E351" s="16">
        <v>24.699872942552396</v>
      </c>
      <c r="F351" s="16">
        <v>7.3361409821066061</v>
      </c>
      <c r="G351" s="16">
        <v>38.555301725375649</v>
      </c>
      <c r="H351" s="16">
        <v>37.933472028253057</v>
      </c>
      <c r="J351" s="16">
        <v>0</v>
      </c>
    </row>
    <row r="352" spans="1:10" ht="14.5" x14ac:dyDescent="0.35">
      <c r="A352" t="str">
        <f t="shared" si="11"/>
        <v>DISTRIBUCION VOLUMEN X CRITERIO (kg ó litros)Infusiones100-200MIL</v>
      </c>
      <c r="B352" s="16">
        <v>0</v>
      </c>
      <c r="C352" s="16">
        <v>0</v>
      </c>
      <c r="D352" s="16" t="s">
        <v>52</v>
      </c>
      <c r="E352" s="16" t="s">
        <v>91</v>
      </c>
      <c r="F352" s="16">
        <v>8.8995808635391622</v>
      </c>
      <c r="G352" s="16" t="s">
        <v>91</v>
      </c>
      <c r="H352" s="16" t="s">
        <v>91</v>
      </c>
      <c r="J352" s="16">
        <v>0</v>
      </c>
    </row>
    <row r="353" spans="1:10" ht="14.5" x14ac:dyDescent="0.35">
      <c r="A353" t="str">
        <f t="shared" si="11"/>
        <v>DISTRIBUCION VOLUMEN X CRITERIO (kg ó litros)Infusiones200-500MIL</v>
      </c>
      <c r="B353" s="16">
        <v>0</v>
      </c>
      <c r="C353" s="16">
        <v>0</v>
      </c>
      <c r="D353" s="16" t="s">
        <v>54</v>
      </c>
      <c r="E353" s="16">
        <v>7.959550554559927</v>
      </c>
      <c r="F353" s="16">
        <v>42.799164820701634</v>
      </c>
      <c r="G353" s="16">
        <v>13.325358140520581</v>
      </c>
      <c r="H353" s="16">
        <v>17.339173868644178</v>
      </c>
      <c r="J353" s="16">
        <v>0</v>
      </c>
    </row>
    <row r="354" spans="1:10" ht="14.5" x14ac:dyDescent="0.35">
      <c r="A354" t="str">
        <f t="shared" si="11"/>
        <v>DISTRIBUCION VOLUMEN X CRITERIO (kg ó litros)Infusiones&gt;500MIL</v>
      </c>
      <c r="B354" s="16">
        <v>0</v>
      </c>
      <c r="C354" s="16">
        <v>0</v>
      </c>
      <c r="D354" s="16" t="s">
        <v>56</v>
      </c>
      <c r="E354" s="16">
        <v>19.203992797737207</v>
      </c>
      <c r="F354" s="16">
        <v>7.0956117695785208</v>
      </c>
      <c r="G354" s="16">
        <v>7.709563416584329</v>
      </c>
      <c r="H354" s="16">
        <v>7.3481996860723751</v>
      </c>
      <c r="J354" s="16">
        <v>0</v>
      </c>
    </row>
    <row r="355" spans="1:10" ht="14.5" x14ac:dyDescent="0.35">
      <c r="A355" t="str">
        <f t="shared" si="11"/>
        <v>DISTRIBUCION VOLUMEN X CRITERIO (kg ó litros)InfusionesDE 15 A 19 AÑOS</v>
      </c>
      <c r="B355" s="16">
        <v>0</v>
      </c>
      <c r="C355" s="16">
        <v>0</v>
      </c>
      <c r="D355" s="16" t="s">
        <v>80</v>
      </c>
      <c r="E355" s="16" t="s">
        <v>91</v>
      </c>
      <c r="F355" s="16" t="s">
        <v>91</v>
      </c>
      <c r="G355" s="16" t="s">
        <v>91</v>
      </c>
      <c r="H355" s="16">
        <v>7.122597300150102</v>
      </c>
      <c r="J355" s="16">
        <v>0</v>
      </c>
    </row>
    <row r="356" spans="1:10" ht="14.5" x14ac:dyDescent="0.35">
      <c r="A356" t="str">
        <f t="shared" si="11"/>
        <v>DISTRIBUCION VOLUMEN X CRITERIO (kg ó litros)InfusionesDE 20 A 24 AÑOS</v>
      </c>
      <c r="B356" s="16">
        <v>0</v>
      </c>
      <c r="C356" s="16">
        <v>0</v>
      </c>
      <c r="D356" s="16" t="s">
        <v>81</v>
      </c>
      <c r="E356" s="16">
        <v>11.749814914440291</v>
      </c>
      <c r="F356" s="16">
        <v>48.586900930673266</v>
      </c>
      <c r="G356" s="16" t="s">
        <v>91</v>
      </c>
      <c r="H356" s="16" t="s">
        <v>91</v>
      </c>
      <c r="J356" s="16">
        <v>0</v>
      </c>
    </row>
    <row r="357" spans="1:10" ht="14.5" x14ac:dyDescent="0.35">
      <c r="A357" t="str">
        <f t="shared" si="11"/>
        <v>DISTRIBUCION VOLUMEN X CRITERIO (kg ó litros)InfusionesDE 25 A 34 AÑOS</v>
      </c>
      <c r="B357" s="16">
        <v>0</v>
      </c>
      <c r="C357" s="16">
        <v>0</v>
      </c>
      <c r="D357" s="16" t="s">
        <v>82</v>
      </c>
      <c r="E357" s="16">
        <v>42.413285420058472</v>
      </c>
      <c r="F357" s="16">
        <v>14.311488145421084</v>
      </c>
      <c r="G357" s="16">
        <v>34.203248815095911</v>
      </c>
      <c r="H357" s="16">
        <v>26.227917560182838</v>
      </c>
      <c r="J357" s="16">
        <v>0</v>
      </c>
    </row>
    <row r="358" spans="1:10" ht="14.5" x14ac:dyDescent="0.35">
      <c r="A358" t="str">
        <f t="shared" si="11"/>
        <v>DISTRIBUCION VOLUMEN X CRITERIO (kg ó litros)InfusionesDE 35 A 49 AÑOS</v>
      </c>
      <c r="B358" s="16">
        <v>0</v>
      </c>
      <c r="C358" s="16">
        <v>0</v>
      </c>
      <c r="D358" s="16" t="s">
        <v>83</v>
      </c>
      <c r="E358" s="16">
        <v>43.903865740289596</v>
      </c>
      <c r="F358" s="16">
        <v>22.248952158847903</v>
      </c>
      <c r="G358" s="16">
        <v>35.840881506355956</v>
      </c>
      <c r="H358" s="16">
        <v>36.805460098641689</v>
      </c>
      <c r="J358" s="16">
        <v>0</v>
      </c>
    </row>
    <row r="359" spans="1:10" ht="14.5" x14ac:dyDescent="0.35">
      <c r="A359" t="str">
        <f t="shared" si="11"/>
        <v>DISTRIBUCION VOLUMEN X CRITERIO (kg ó litros)InfusionesDE 50 A 59 AÑOS</v>
      </c>
      <c r="B359" s="16">
        <v>0</v>
      </c>
      <c r="C359" s="16">
        <v>0</v>
      </c>
      <c r="D359" s="16" t="s">
        <v>84</v>
      </c>
      <c r="E359" s="16">
        <v>1.9330339252116413</v>
      </c>
      <c r="F359" s="16">
        <v>7.3060745727386518</v>
      </c>
      <c r="G359" s="16">
        <v>15.822928475432171</v>
      </c>
      <c r="H359" s="16">
        <v>27.169003028595256</v>
      </c>
      <c r="J359" s="16">
        <v>0</v>
      </c>
    </row>
    <row r="360" spans="1:10" ht="14.5" x14ac:dyDescent="0.35">
      <c r="A360" t="str">
        <f t="shared" si="11"/>
        <v>DISTRIBUCION VOLUMEN X CRITERIO (kg ó litros)InfusionesDE 60 A 75 AÑOS</v>
      </c>
      <c r="B360" s="16">
        <v>0</v>
      </c>
      <c r="C360" s="16">
        <v>0</v>
      </c>
      <c r="D360" s="16" t="s">
        <v>85</v>
      </c>
      <c r="E360" s="16" t="s">
        <v>91</v>
      </c>
      <c r="F360" s="16">
        <v>7.546603785266738</v>
      </c>
      <c r="G360" s="16">
        <v>14.132953841823239</v>
      </c>
      <c r="H360" s="16">
        <v>2.6750026400279197</v>
      </c>
      <c r="J360" s="16">
        <v>0</v>
      </c>
    </row>
    <row r="361" spans="1:10" ht="14.5" x14ac:dyDescent="0.35">
      <c r="A361" t="str">
        <f t="shared" si="11"/>
        <v>DISTRIBUCION VOLUMEN X CRITERIO (kg ó litros)InfusionesNIVEL ALTO</v>
      </c>
      <c r="B361" s="16">
        <v>0</v>
      </c>
      <c r="C361" s="16">
        <v>0</v>
      </c>
      <c r="D361" s="16" t="s">
        <v>86</v>
      </c>
      <c r="E361" s="16">
        <v>5.7169782235701661</v>
      </c>
      <c r="F361" s="16">
        <v>6.9903821726120547</v>
      </c>
      <c r="G361" s="16">
        <v>40.52942735938376</v>
      </c>
      <c r="H361" s="16">
        <v>55.272649125630934</v>
      </c>
      <c r="J361" s="16">
        <v>0</v>
      </c>
    </row>
    <row r="362" spans="1:10" ht="14.5" x14ac:dyDescent="0.35">
      <c r="A362" t="str">
        <f t="shared" si="11"/>
        <v>DISTRIBUCION VOLUMEN X CRITERIO (kg ó litros)InfusionesNIVEL MEDIO ALTO</v>
      </c>
      <c r="B362" s="16">
        <v>0</v>
      </c>
      <c r="C362" s="16">
        <v>0</v>
      </c>
      <c r="D362" s="16" t="s">
        <v>87</v>
      </c>
      <c r="E362" s="16">
        <v>5.432709108667888</v>
      </c>
      <c r="F362" s="16">
        <v>2.2399281627668244</v>
      </c>
      <c r="G362" s="16">
        <v>15.351828244619043</v>
      </c>
      <c r="H362" s="16">
        <v>27.297920983932055</v>
      </c>
      <c r="J362" s="16">
        <v>0</v>
      </c>
    </row>
    <row r="363" spans="1:10" ht="14.5" x14ac:dyDescent="0.35">
      <c r="A363" t="str">
        <f t="shared" si="11"/>
        <v>DISTRIBUCION VOLUMEN X CRITERIO (kg ó litros)InfusionesNIVEL MEDIO</v>
      </c>
      <c r="B363" s="16">
        <v>0</v>
      </c>
      <c r="C363" s="16">
        <v>0</v>
      </c>
      <c r="D363" s="16" t="s">
        <v>88</v>
      </c>
      <c r="E363" s="16">
        <v>25.306317299713015</v>
      </c>
      <c r="F363" s="16">
        <v>42.78413290502737</v>
      </c>
      <c r="G363" s="16">
        <v>12.562632377820099</v>
      </c>
      <c r="H363" s="16">
        <v>2.6750026400279197</v>
      </c>
      <c r="J363" s="16">
        <v>0</v>
      </c>
    </row>
    <row r="364" spans="1:10" ht="14.5" x14ac:dyDescent="0.35">
      <c r="A364" t="str">
        <f t="shared" si="11"/>
        <v>DISTRIBUCION VOLUMEN X CRITERIO (kg ó litros)InfusionesNIVEL MEDIO BAJO</v>
      </c>
      <c r="B364" s="16">
        <v>0</v>
      </c>
      <c r="C364" s="16">
        <v>0</v>
      </c>
      <c r="D364" s="16" t="s">
        <v>89</v>
      </c>
      <c r="E364" s="16">
        <v>22.773156887820285</v>
      </c>
      <c r="F364" s="16">
        <v>7.0956117695785208</v>
      </c>
      <c r="G364" s="16">
        <v>28.400512443970076</v>
      </c>
      <c r="H364" s="16">
        <v>13.342785056611111</v>
      </c>
      <c r="J364" s="16">
        <v>0</v>
      </c>
    </row>
    <row r="365" spans="1:10" ht="14.5" x14ac:dyDescent="0.35">
      <c r="A365" t="str">
        <f t="shared" si="11"/>
        <v>DISTRIBUCION VOLUMEN X CRITERIO (kg ó litros)InfusionesNIVEL BAJO</v>
      </c>
      <c r="B365" s="16">
        <v>0</v>
      </c>
      <c r="C365" s="16">
        <v>0</v>
      </c>
      <c r="D365" s="16" t="s">
        <v>90</v>
      </c>
      <c r="E365" s="16">
        <v>40.770837384707484</v>
      </c>
      <c r="F365" s="16">
        <v>40.889966129774528</v>
      </c>
      <c r="G365" s="16">
        <v>3.1556122129142912</v>
      </c>
      <c r="H365" s="16">
        <v>1.4116282026186238</v>
      </c>
      <c r="J365" s="16">
        <v>0</v>
      </c>
    </row>
    <row r="366" spans="1:10" ht="14.5" x14ac:dyDescent="0.35">
      <c r="A366" t="str">
        <f>$B$2&amp;$C$366&amp;D366</f>
        <v>DISTRIBUCION VOLUMEN X CRITERIO (kg ó litros)Resto Bebidas CalienteT.ESPAÑA</v>
      </c>
      <c r="B366" s="16">
        <v>0</v>
      </c>
      <c r="C366" s="16" t="s">
        <v>148</v>
      </c>
      <c r="D366" s="16" t="s">
        <v>22</v>
      </c>
      <c r="E366" s="16">
        <v>100</v>
      </c>
      <c r="F366" s="16">
        <v>100</v>
      </c>
      <c r="G366" s="16">
        <v>100</v>
      </c>
      <c r="H366" s="16">
        <v>100</v>
      </c>
      <c r="J366" s="16">
        <v>0</v>
      </c>
    </row>
    <row r="367" spans="1:10" ht="14.5" x14ac:dyDescent="0.35">
      <c r="A367" t="str">
        <f t="shared" ref="A367:A393" si="12">$B$2&amp;$C$366&amp;D367</f>
        <v>DISTRIBUCION VOLUMEN X CRITERIO (kg ó litros)Resto Bebidas CalienteBCN AM</v>
      </c>
      <c r="B367" s="16">
        <v>0</v>
      </c>
      <c r="C367" s="16">
        <v>0</v>
      </c>
      <c r="D367" s="16" t="s">
        <v>72</v>
      </c>
      <c r="E367" s="16">
        <v>7.6985639704447495</v>
      </c>
      <c r="F367" s="16">
        <v>3.4109837496037154</v>
      </c>
      <c r="G367" s="16">
        <v>16.578725048741411</v>
      </c>
      <c r="H367" s="16" t="s">
        <v>91</v>
      </c>
      <c r="J367" s="16">
        <v>0</v>
      </c>
    </row>
    <row r="368" spans="1:10" ht="14.5" x14ac:dyDescent="0.35">
      <c r="A368" t="str">
        <f t="shared" si="12"/>
        <v>DISTRIBUCION VOLUMEN X CRITERIO (kg ó litros)Resto Bebidas CalienteREST.CAT ARAGON</v>
      </c>
      <c r="B368" s="16">
        <v>0</v>
      </c>
      <c r="C368" s="16">
        <v>0</v>
      </c>
      <c r="D368" s="16" t="s">
        <v>73</v>
      </c>
      <c r="E368" s="16">
        <v>23.346861430556977</v>
      </c>
      <c r="F368" s="16">
        <v>20.091772734350684</v>
      </c>
      <c r="G368" s="16">
        <v>15.217996496153313</v>
      </c>
      <c r="H368" s="16">
        <v>5.6557781223725154</v>
      </c>
      <c r="J368" s="16">
        <v>0</v>
      </c>
    </row>
    <row r="369" spans="1:10" ht="14.5" x14ac:dyDescent="0.35">
      <c r="A369" t="str">
        <f t="shared" si="12"/>
        <v>DISTRIBUCION VOLUMEN X CRITERIO (kg ó litros)Resto Bebidas CalienteLEVANTE</v>
      </c>
      <c r="B369" s="16">
        <v>0</v>
      </c>
      <c r="C369" s="16">
        <v>0</v>
      </c>
      <c r="D369" s="16" t="s">
        <v>74</v>
      </c>
      <c r="E369" s="16">
        <v>1.7741376095566936</v>
      </c>
      <c r="F369" s="16">
        <v>1.3970299623300557</v>
      </c>
      <c r="G369" s="16" t="s">
        <v>91</v>
      </c>
      <c r="H369" s="16">
        <v>22.019920419065457</v>
      </c>
      <c r="J369" s="16">
        <v>0</v>
      </c>
    </row>
    <row r="370" spans="1:10" ht="14.5" x14ac:dyDescent="0.35">
      <c r="A370" t="str">
        <f t="shared" si="12"/>
        <v>DISTRIBUCION VOLUMEN X CRITERIO (kg ó litros)Resto Bebidas CalienteANDALUCIA</v>
      </c>
      <c r="B370" s="16">
        <v>0</v>
      </c>
      <c r="C370" s="16">
        <v>0</v>
      </c>
      <c r="D370" s="16" t="s">
        <v>75</v>
      </c>
      <c r="E370" s="16">
        <v>25.949260875356156</v>
      </c>
      <c r="F370" s="16">
        <v>37.06086794446589</v>
      </c>
      <c r="G370" s="16">
        <v>14.57927874618507</v>
      </c>
      <c r="H370" s="16">
        <v>3.0438108601564915</v>
      </c>
      <c r="J370" s="16">
        <v>0</v>
      </c>
    </row>
    <row r="371" spans="1:10" ht="14.5" x14ac:dyDescent="0.35">
      <c r="A371" t="str">
        <f t="shared" si="12"/>
        <v>DISTRIBUCION VOLUMEN X CRITERIO (kg ó litros)Resto Bebidas CalienteMDD AM</v>
      </c>
      <c r="B371" s="16">
        <v>0</v>
      </c>
      <c r="C371" s="16">
        <v>0</v>
      </c>
      <c r="D371" s="16" t="s">
        <v>76</v>
      </c>
      <c r="E371" s="16">
        <v>33.625306733297847</v>
      </c>
      <c r="F371" s="16" t="s">
        <v>91</v>
      </c>
      <c r="G371" s="16">
        <v>35.656757975678246</v>
      </c>
      <c r="H371" s="16">
        <v>21.898726678810569</v>
      </c>
      <c r="J371" s="16">
        <v>0</v>
      </c>
    </row>
    <row r="372" spans="1:10" ht="14.5" x14ac:dyDescent="0.35">
      <c r="A372" t="str">
        <f t="shared" si="12"/>
        <v>DISTRIBUCION VOLUMEN X CRITERIO (kg ó litros)Resto Bebidas CalienteRTO CENTRO</v>
      </c>
      <c r="B372" s="16">
        <v>0</v>
      </c>
      <c r="C372" s="16">
        <v>0</v>
      </c>
      <c r="D372" s="16" t="s">
        <v>77</v>
      </c>
      <c r="E372" s="16">
        <v>1.0963776017156488</v>
      </c>
      <c r="F372" s="16" t="s">
        <v>91</v>
      </c>
      <c r="G372" s="16">
        <v>17.967232345993843</v>
      </c>
      <c r="H372" s="16">
        <v>26.958278125652107</v>
      </c>
      <c r="J372" s="16">
        <v>0</v>
      </c>
    </row>
    <row r="373" spans="1:10" ht="14.5" x14ac:dyDescent="0.35">
      <c r="A373" t="str">
        <f t="shared" si="12"/>
        <v>DISTRIBUCION VOLUMEN X CRITERIO (kg ó litros)Resto Bebidas CalienteNORTE-CENTRO</v>
      </c>
      <c r="B373" s="16">
        <v>0</v>
      </c>
      <c r="C373" s="16">
        <v>0</v>
      </c>
      <c r="D373" s="16" t="s">
        <v>78</v>
      </c>
      <c r="E373" s="16">
        <v>5.0792186240958124</v>
      </c>
      <c r="F373" s="16">
        <v>21.450109439910982</v>
      </c>
      <c r="G373" s="16" t="s">
        <v>91</v>
      </c>
      <c r="H373" s="16">
        <v>17.992618054655992</v>
      </c>
      <c r="J373" s="16">
        <v>0</v>
      </c>
    </row>
    <row r="374" spans="1:10" ht="14.5" x14ac:dyDescent="0.35">
      <c r="A374" t="str">
        <f t="shared" si="12"/>
        <v>DISTRIBUCION VOLUMEN X CRITERIO (kg ó litros)Resto Bebidas CalienteNOROESTE</v>
      </c>
      <c r="B374" s="16">
        <v>0</v>
      </c>
      <c r="C374" s="16">
        <v>0</v>
      </c>
      <c r="D374" s="16" t="s">
        <v>79</v>
      </c>
      <c r="E374" s="16">
        <v>1.430274503208766</v>
      </c>
      <c r="F374" s="16">
        <v>16.589246189233371</v>
      </c>
      <c r="G374" s="16" t="s">
        <v>91</v>
      </c>
      <c r="H374" s="16">
        <v>2.4308708095461506</v>
      </c>
      <c r="J374" s="16">
        <v>0</v>
      </c>
    </row>
    <row r="375" spans="1:10" ht="14.5" x14ac:dyDescent="0.35">
      <c r="A375" t="str">
        <f t="shared" si="12"/>
        <v>DISTRIBUCION VOLUMEN X CRITERIO (kg ó litros)Resto Bebidas Caliente&lt;2MIL</v>
      </c>
      <c r="B375" s="16">
        <v>0</v>
      </c>
      <c r="C375" s="16">
        <v>0</v>
      </c>
      <c r="D375" s="16" t="s">
        <v>41</v>
      </c>
      <c r="E375" s="16" t="s">
        <v>91</v>
      </c>
      <c r="F375" s="16" t="s">
        <v>91</v>
      </c>
      <c r="G375" s="16" t="s">
        <v>91</v>
      </c>
      <c r="H375" s="16">
        <v>11.450859955900471</v>
      </c>
      <c r="J375" s="16">
        <v>0</v>
      </c>
    </row>
    <row r="376" spans="1:10" ht="14.5" x14ac:dyDescent="0.35">
      <c r="A376" t="str">
        <f t="shared" si="12"/>
        <v>DISTRIBUCION VOLUMEN X CRITERIO (kg ó litros)Resto Bebidas Caliente2-5MIL</v>
      </c>
      <c r="B376" s="16">
        <v>0</v>
      </c>
      <c r="C376" s="16">
        <v>0</v>
      </c>
      <c r="D376" s="16" t="s">
        <v>44</v>
      </c>
      <c r="E376" s="16" t="s">
        <v>91</v>
      </c>
      <c r="F376" s="16">
        <v>3.6553646131293807</v>
      </c>
      <c r="G376" s="16">
        <v>26.159397425783759</v>
      </c>
      <c r="H376" s="16">
        <v>11.902208073723141</v>
      </c>
      <c r="J376" s="16">
        <v>0</v>
      </c>
    </row>
    <row r="377" spans="1:10" ht="14.5" x14ac:dyDescent="0.35">
      <c r="A377" t="str">
        <f t="shared" si="12"/>
        <v>DISTRIBUCION VOLUMEN X CRITERIO (kg ó litros)Resto Bebidas Caliente5-10MIL</v>
      </c>
      <c r="B377" s="16">
        <v>0</v>
      </c>
      <c r="C377" s="16">
        <v>0</v>
      </c>
      <c r="D377" s="16" t="s">
        <v>46</v>
      </c>
      <c r="E377" s="16">
        <v>0.81480785624427243</v>
      </c>
      <c r="F377" s="16">
        <v>0.93931393709964406</v>
      </c>
      <c r="G377" s="16" t="s">
        <v>91</v>
      </c>
      <c r="H377" s="16">
        <v>4.9592525887333077</v>
      </c>
      <c r="J377" s="16">
        <v>0</v>
      </c>
    </row>
    <row r="378" spans="1:10" ht="14.5" x14ac:dyDescent="0.35">
      <c r="A378" t="str">
        <f t="shared" si="12"/>
        <v>DISTRIBUCION VOLUMEN X CRITERIO (kg ó litros)Resto Bebidas Caliente10-30MIL</v>
      </c>
      <c r="B378" s="16">
        <v>0</v>
      </c>
      <c r="C378" s="16">
        <v>0</v>
      </c>
      <c r="D378" s="16" t="s">
        <v>48</v>
      </c>
      <c r="E378" s="16">
        <v>8.8627163284220618</v>
      </c>
      <c r="F378" s="16">
        <v>65.848771875157013</v>
      </c>
      <c r="G378" s="16">
        <v>22.132739218154128</v>
      </c>
      <c r="H378" s="16">
        <v>4.4034271759943993</v>
      </c>
      <c r="J378" s="16">
        <v>0</v>
      </c>
    </row>
    <row r="379" spans="1:10" ht="14.5" x14ac:dyDescent="0.35">
      <c r="A379" t="str">
        <f t="shared" si="12"/>
        <v>DISTRIBUCION VOLUMEN X CRITERIO (kg ó litros)Resto Bebidas Caliente30-100MIL</v>
      </c>
      <c r="B379" s="16">
        <v>0</v>
      </c>
      <c r="C379" s="16">
        <v>0</v>
      </c>
      <c r="D379" s="16" t="s">
        <v>50</v>
      </c>
      <c r="E379" s="16">
        <v>8.7037422762171648</v>
      </c>
      <c r="F379" s="16">
        <v>15.327531219111524</v>
      </c>
      <c r="G379" s="16">
        <v>9.0530405052622491</v>
      </c>
      <c r="H379" s="16">
        <v>24.396461688062608</v>
      </c>
      <c r="J379" s="16">
        <v>0</v>
      </c>
    </row>
    <row r="380" spans="1:10" ht="14.5" x14ac:dyDescent="0.35">
      <c r="A380" t="str">
        <f t="shared" si="12"/>
        <v>DISTRIBUCION VOLUMEN X CRITERIO (kg ó litros)Resto Bebidas Caliente100-200MIL</v>
      </c>
      <c r="B380" s="16">
        <v>0</v>
      </c>
      <c r="C380" s="16">
        <v>0</v>
      </c>
      <c r="D380" s="16" t="s">
        <v>52</v>
      </c>
      <c r="E380" s="16">
        <v>23.673789179225835</v>
      </c>
      <c r="F380" s="16" t="s">
        <v>91</v>
      </c>
      <c r="G380" s="16" t="s">
        <v>91</v>
      </c>
      <c r="H380" s="16">
        <v>15.462839865723977</v>
      </c>
      <c r="J380" s="16">
        <v>0</v>
      </c>
    </row>
    <row r="381" spans="1:10" ht="14.5" x14ac:dyDescent="0.35">
      <c r="A381" t="str">
        <f t="shared" si="12"/>
        <v>DISTRIBUCION VOLUMEN X CRITERIO (kg ó litros)Resto Bebidas Caliente200-500MIL</v>
      </c>
      <c r="B381" s="16">
        <v>0</v>
      </c>
      <c r="C381" s="16">
        <v>0</v>
      </c>
      <c r="D381" s="16" t="s">
        <v>54</v>
      </c>
      <c r="E381" s="16">
        <v>5.6453473888038559</v>
      </c>
      <c r="F381" s="16">
        <v>0.91941325222100245</v>
      </c>
      <c r="G381" s="16">
        <v>24.10441616329426</v>
      </c>
      <c r="H381" s="16">
        <v>2.6969421771277426</v>
      </c>
      <c r="J381" s="16">
        <v>0</v>
      </c>
    </row>
    <row r="382" spans="1:10" ht="14.5" x14ac:dyDescent="0.35">
      <c r="A382" t="str">
        <f t="shared" si="12"/>
        <v>DISTRIBUCION VOLUMEN X CRITERIO (kg ó litros)Resto Bebidas Caliente&gt;500MIL</v>
      </c>
      <c r="B382" s="16">
        <v>0</v>
      </c>
      <c r="C382" s="16">
        <v>0</v>
      </c>
      <c r="D382" s="16" t="s">
        <v>56</v>
      </c>
      <c r="E382" s="16">
        <v>52.299600912074538</v>
      </c>
      <c r="F382" s="16">
        <v>13.309600871445806</v>
      </c>
      <c r="G382" s="16">
        <v>18.550403871331167</v>
      </c>
      <c r="H382" s="16">
        <v>24.728006427894837</v>
      </c>
      <c r="J382" s="16">
        <v>0</v>
      </c>
    </row>
    <row r="383" spans="1:10" ht="14.5" x14ac:dyDescent="0.35">
      <c r="A383" t="str">
        <f t="shared" si="12"/>
        <v>DISTRIBUCION VOLUMEN X CRITERIO (kg ó litros)Resto Bebidas CalienteDE 15 A 19 AÑOS</v>
      </c>
      <c r="B383" s="16">
        <v>0</v>
      </c>
      <c r="C383" s="16">
        <v>0</v>
      </c>
      <c r="D383" s="16" t="s">
        <v>80</v>
      </c>
      <c r="E383" s="16" t="s">
        <v>91</v>
      </c>
      <c r="F383" s="16" t="s">
        <v>91</v>
      </c>
      <c r="G383" s="16" t="s">
        <v>91</v>
      </c>
      <c r="H383" s="16">
        <v>2.9184372875211948</v>
      </c>
      <c r="J383" s="16">
        <v>0</v>
      </c>
    </row>
    <row r="384" spans="1:10" ht="14.5" x14ac:dyDescent="0.35">
      <c r="A384" t="str">
        <f t="shared" si="12"/>
        <v>DISTRIBUCION VOLUMEN X CRITERIO (kg ó litros)Resto Bebidas CalienteDE 20 A 24 AÑOS</v>
      </c>
      <c r="B384" s="16">
        <v>0</v>
      </c>
      <c r="C384" s="16">
        <v>0</v>
      </c>
      <c r="D384" s="16" t="s">
        <v>81</v>
      </c>
      <c r="E384" s="16" t="s">
        <v>91</v>
      </c>
      <c r="F384" s="16">
        <v>24.736751838556486</v>
      </c>
      <c r="G384" s="16">
        <v>3.5545678668563792</v>
      </c>
      <c r="H384" s="16" t="s">
        <v>91</v>
      </c>
      <c r="J384" s="16">
        <v>0</v>
      </c>
    </row>
    <row r="385" spans="1:10" ht="14.5" x14ac:dyDescent="0.35">
      <c r="A385" t="str">
        <f t="shared" si="12"/>
        <v>DISTRIBUCION VOLUMEN X CRITERIO (kg ó litros)Resto Bebidas CalienteDE 25 A 34 AÑOS</v>
      </c>
      <c r="B385" s="16">
        <v>0</v>
      </c>
      <c r="C385" s="16">
        <v>0</v>
      </c>
      <c r="D385" s="16" t="s">
        <v>82</v>
      </c>
      <c r="E385" s="16">
        <v>8.0618635788792705</v>
      </c>
      <c r="F385" s="16">
        <v>25.732744170077162</v>
      </c>
      <c r="G385" s="16" t="s">
        <v>91</v>
      </c>
      <c r="H385" s="16">
        <v>11.300411203547315</v>
      </c>
      <c r="J385" s="16">
        <v>0</v>
      </c>
    </row>
    <row r="386" spans="1:10" ht="14.5" x14ac:dyDescent="0.35">
      <c r="A386" t="str">
        <f t="shared" si="12"/>
        <v>DISTRIBUCION VOLUMEN X CRITERIO (kg ó litros)Resto Bebidas CalienteDE 35 A 49 AÑOS</v>
      </c>
      <c r="B386" s="16">
        <v>0</v>
      </c>
      <c r="C386" s="16">
        <v>0</v>
      </c>
      <c r="D386" s="16" t="s">
        <v>83</v>
      </c>
      <c r="E386" s="16">
        <v>59.078209883344556</v>
      </c>
      <c r="F386" s="16">
        <v>27.120701568236928</v>
      </c>
      <c r="G386" s="16">
        <v>43.848924932917797</v>
      </c>
      <c r="H386" s="16">
        <v>55.376474774624128</v>
      </c>
      <c r="J386" s="16">
        <v>0</v>
      </c>
    </row>
    <row r="387" spans="1:10" ht="14.5" x14ac:dyDescent="0.35">
      <c r="A387" t="str">
        <f t="shared" si="12"/>
        <v>DISTRIBUCION VOLUMEN X CRITERIO (kg ó litros)Resto Bebidas CalienteDE 50 A 59 AÑOS</v>
      </c>
      <c r="B387" s="16">
        <v>0</v>
      </c>
      <c r="C387" s="16">
        <v>0</v>
      </c>
      <c r="D387" s="16" t="s">
        <v>84</v>
      </c>
      <c r="E387" s="16">
        <v>30.452877153355693</v>
      </c>
      <c r="F387" s="16">
        <v>17.695721046830329</v>
      </c>
      <c r="G387" s="16">
        <v>37.378501316824391</v>
      </c>
      <c r="H387" s="16">
        <v>27.973817461493066</v>
      </c>
      <c r="J387" s="16">
        <v>0</v>
      </c>
    </row>
    <row r="388" spans="1:10" ht="14.5" x14ac:dyDescent="0.35">
      <c r="A388" t="str">
        <f t="shared" si="12"/>
        <v>DISTRIBUCION VOLUMEN X CRITERIO (kg ó litros)Resto Bebidas CalienteDE 60 A 75 AÑOS</v>
      </c>
      <c r="B388" s="16">
        <v>0</v>
      </c>
      <c r="C388" s="16">
        <v>0</v>
      </c>
      <c r="D388" s="16" t="s">
        <v>85</v>
      </c>
      <c r="E388" s="16">
        <v>2.4070464113946484</v>
      </c>
      <c r="F388" s="16">
        <v>4.7140829325225297</v>
      </c>
      <c r="G388" s="16">
        <v>15.217996496153313</v>
      </c>
      <c r="H388" s="16">
        <v>2.4308708095461506</v>
      </c>
      <c r="J388" s="16">
        <v>0</v>
      </c>
    </row>
    <row r="389" spans="1:10" ht="14.5" x14ac:dyDescent="0.35">
      <c r="A389" t="str">
        <f t="shared" si="12"/>
        <v>DISTRIBUCION VOLUMEN X CRITERIO (kg ó litros)Resto Bebidas CalienteNIVEL ALTO</v>
      </c>
      <c r="B389" s="16">
        <v>0</v>
      </c>
      <c r="C389" s="16">
        <v>0</v>
      </c>
      <c r="D389" s="16" t="s">
        <v>86</v>
      </c>
      <c r="E389" s="16">
        <v>9.9272011757805529</v>
      </c>
      <c r="F389" s="16">
        <v>4.6090068631473553</v>
      </c>
      <c r="G389" s="16">
        <v>18.63371569847904</v>
      </c>
      <c r="H389" s="16">
        <v>9.0060590078341782</v>
      </c>
      <c r="J389" s="16">
        <v>0</v>
      </c>
    </row>
    <row r="390" spans="1:10" ht="14.5" x14ac:dyDescent="0.35">
      <c r="A390" t="str">
        <f t="shared" si="12"/>
        <v>DISTRIBUCION VOLUMEN X CRITERIO (kg ó litros)Resto Bebidas CalienteNIVEL MEDIO ALTO</v>
      </c>
      <c r="B390" s="16">
        <v>0</v>
      </c>
      <c r="C390" s="16">
        <v>0</v>
      </c>
      <c r="D390" s="16" t="s">
        <v>87</v>
      </c>
      <c r="E390" s="16">
        <v>4.9556278659969033</v>
      </c>
      <c r="F390" s="16">
        <v>14.901658391953676</v>
      </c>
      <c r="G390" s="16">
        <v>16.578725048741411</v>
      </c>
      <c r="H390" s="16" t="s">
        <v>91</v>
      </c>
      <c r="J390" s="16">
        <v>0</v>
      </c>
    </row>
    <row r="391" spans="1:10" ht="14.5" x14ac:dyDescent="0.35">
      <c r="A391" t="str">
        <f t="shared" si="12"/>
        <v>DISTRIBUCION VOLUMEN X CRITERIO (kg ó litros)Resto Bebidas CalienteNIVEL MEDIO</v>
      </c>
      <c r="B391" s="16">
        <v>0</v>
      </c>
      <c r="C391" s="16">
        <v>0</v>
      </c>
      <c r="D391" s="16" t="s">
        <v>88</v>
      </c>
      <c r="E391" s="16">
        <v>24.99242016692752</v>
      </c>
      <c r="F391" s="16">
        <v>7.9165058500868568</v>
      </c>
      <c r="G391" s="16">
        <v>46.237155381448389</v>
      </c>
      <c r="H391" s="16">
        <v>20.405375823042316</v>
      </c>
      <c r="J391" s="16">
        <v>0</v>
      </c>
    </row>
    <row r="392" spans="1:10" ht="14.5" x14ac:dyDescent="0.35">
      <c r="A392" t="str">
        <f t="shared" si="12"/>
        <v>DISTRIBUCION VOLUMEN X CRITERIO (kg ó litros)Resto Bebidas CalienteNIVEL MEDIO BAJO</v>
      </c>
      <c r="B392" s="16">
        <v>0</v>
      </c>
      <c r="C392" s="16">
        <v>0</v>
      </c>
      <c r="D392" s="16" t="s">
        <v>89</v>
      </c>
      <c r="E392" s="16">
        <v>32.33357457709468</v>
      </c>
      <c r="F392" s="16">
        <v>33.871182715663068</v>
      </c>
      <c r="G392" s="16">
        <v>18.550403871331167</v>
      </c>
      <c r="H392" s="16">
        <v>14.816465528863931</v>
      </c>
      <c r="J392" s="16">
        <v>0</v>
      </c>
    </row>
    <row r="393" spans="1:10" ht="14.5" x14ac:dyDescent="0.35">
      <c r="A393" t="str">
        <f t="shared" si="12"/>
        <v>DISTRIBUCION VOLUMEN X CRITERIO (kg ó litros)Resto Bebidas CalienteNIVEL BAJO</v>
      </c>
      <c r="B393" s="16">
        <v>0</v>
      </c>
      <c r="C393" s="16">
        <v>0</v>
      </c>
      <c r="D393" s="16" t="s">
        <v>90</v>
      </c>
      <c r="E393" s="16">
        <v>27.791176905601695</v>
      </c>
      <c r="F393" s="16">
        <v>38.701648909365581</v>
      </c>
      <c r="G393" s="16" t="s">
        <v>91</v>
      </c>
      <c r="H393" s="16">
        <v>55.772092569359408</v>
      </c>
      <c r="J393" s="16">
        <v>0</v>
      </c>
    </row>
    <row r="394" spans="1:10" ht="14.5" x14ac:dyDescent="0.35">
      <c r="A394" t="str">
        <f>$B$394&amp;$C$366&amp;D394</f>
        <v>PENETRACION (%)Resto Bebidas CalienteT.ESPAÑA</v>
      </c>
      <c r="B394" s="16" t="s">
        <v>28</v>
      </c>
      <c r="C394" s="16" t="s">
        <v>135</v>
      </c>
      <c r="D394" s="16" t="s">
        <v>22</v>
      </c>
      <c r="E394" s="16">
        <v>24.330020000000001</v>
      </c>
      <c r="F394" s="16">
        <v>24.026879999999998</v>
      </c>
      <c r="G394" s="16">
        <v>24.274149999999999</v>
      </c>
      <c r="H394" s="16">
        <v>23.709949999999999</v>
      </c>
      <c r="J394" s="16">
        <v>0</v>
      </c>
    </row>
    <row r="395" spans="1:10" ht="14.5" x14ac:dyDescent="0.35">
      <c r="A395" t="str">
        <f t="shared" ref="A395:A421" si="13">$B$394&amp;$C$366&amp;D395</f>
        <v>PENETRACION (%)Resto Bebidas CalienteBCN AM</v>
      </c>
      <c r="B395" s="16">
        <v>0</v>
      </c>
      <c r="C395" s="16">
        <v>0</v>
      </c>
      <c r="D395" s="16" t="s">
        <v>72</v>
      </c>
      <c r="E395" s="16">
        <v>36.977849999999997</v>
      </c>
      <c r="F395" s="16">
        <v>26.907340000000001</v>
      </c>
      <c r="G395" s="16">
        <v>35.160510000000002</v>
      </c>
      <c r="H395" s="16">
        <v>34.581479999999999</v>
      </c>
      <c r="J395" s="16">
        <v>0</v>
      </c>
    </row>
    <row r="396" spans="1:10" ht="14.5" x14ac:dyDescent="0.35">
      <c r="A396" t="str">
        <f t="shared" si="13"/>
        <v>PENETRACION (%)Resto Bebidas CalienteREST.CAT ARAGON</v>
      </c>
      <c r="B396" s="16">
        <v>0</v>
      </c>
      <c r="C396" s="16">
        <v>0</v>
      </c>
      <c r="D396" s="16" t="s">
        <v>73</v>
      </c>
      <c r="E396" s="16">
        <v>20.963529999999999</v>
      </c>
      <c r="F396" s="16">
        <v>24.187639999999998</v>
      </c>
      <c r="G396" s="16">
        <v>24.683710000000001</v>
      </c>
      <c r="H396" s="16">
        <v>24.710139999999999</v>
      </c>
      <c r="J396" s="16">
        <v>0</v>
      </c>
    </row>
    <row r="397" spans="1:10" ht="14.5" x14ac:dyDescent="0.35">
      <c r="A397" t="str">
        <f t="shared" si="13"/>
        <v>PENETRACION (%)Resto Bebidas CalienteLEVANTE</v>
      </c>
      <c r="B397" s="16">
        <v>0</v>
      </c>
      <c r="C397" s="16">
        <v>0</v>
      </c>
      <c r="D397" s="16" t="s">
        <v>74</v>
      </c>
      <c r="E397" s="16">
        <v>31.231909999999999</v>
      </c>
      <c r="F397" s="16">
        <v>32.255070000000003</v>
      </c>
      <c r="G397" s="16">
        <v>38.034770000000002</v>
      </c>
      <c r="H397" s="16">
        <v>30.921199999999999</v>
      </c>
      <c r="J397" s="16">
        <v>0</v>
      </c>
    </row>
    <row r="398" spans="1:10" ht="14.5" x14ac:dyDescent="0.35">
      <c r="A398" t="str">
        <f t="shared" si="13"/>
        <v>PENETRACION (%)Resto Bebidas CalienteANDALUCIA</v>
      </c>
      <c r="B398" s="16">
        <v>0</v>
      </c>
      <c r="C398" s="16">
        <v>0</v>
      </c>
      <c r="D398" s="16" t="s">
        <v>75</v>
      </c>
      <c r="E398" s="16">
        <v>21.806850000000001</v>
      </c>
      <c r="F398" s="16">
        <v>18.106210000000001</v>
      </c>
      <c r="G398" s="16">
        <v>17.747479999999999</v>
      </c>
      <c r="H398" s="16">
        <v>18.456060000000001</v>
      </c>
      <c r="J398" s="16">
        <v>0</v>
      </c>
    </row>
    <row r="399" spans="1:10" ht="14.5" x14ac:dyDescent="0.35">
      <c r="A399" t="str">
        <f t="shared" si="13"/>
        <v>PENETRACION (%)Resto Bebidas CalienteMDD AM</v>
      </c>
      <c r="B399" s="16">
        <v>0</v>
      </c>
      <c r="C399" s="16">
        <v>0</v>
      </c>
      <c r="D399" s="16" t="s">
        <v>76</v>
      </c>
      <c r="E399" s="16">
        <v>27.567990000000002</v>
      </c>
      <c r="F399" s="16">
        <v>22.113910000000001</v>
      </c>
      <c r="G399" s="16">
        <v>23.049219999999998</v>
      </c>
      <c r="H399" s="16">
        <v>16.769929999999999</v>
      </c>
      <c r="J399" s="16">
        <v>0</v>
      </c>
    </row>
    <row r="400" spans="1:10" ht="14.5" x14ac:dyDescent="0.35">
      <c r="A400" t="str">
        <f t="shared" si="13"/>
        <v>PENETRACION (%)Resto Bebidas CalienteRTO CENTRO</v>
      </c>
      <c r="B400" s="16">
        <v>0</v>
      </c>
      <c r="C400" s="16">
        <v>0</v>
      </c>
      <c r="D400" s="16" t="s">
        <v>77</v>
      </c>
      <c r="E400" s="16">
        <v>25.963509999999999</v>
      </c>
      <c r="F400" s="16">
        <v>24.628029999999999</v>
      </c>
      <c r="G400" s="16">
        <v>25.305109999999999</v>
      </c>
      <c r="H400" s="16">
        <v>25.454619999999998</v>
      </c>
      <c r="J400" s="16">
        <v>0</v>
      </c>
    </row>
    <row r="401" spans="1:10" ht="14.5" x14ac:dyDescent="0.35">
      <c r="A401" t="str">
        <f t="shared" si="13"/>
        <v>PENETRACION (%)Resto Bebidas CalienteNORTE-CENTRO</v>
      </c>
      <c r="B401" s="16">
        <v>0</v>
      </c>
      <c r="C401" s="16">
        <v>0</v>
      </c>
      <c r="D401" s="16" t="s">
        <v>78</v>
      </c>
      <c r="E401" s="16">
        <v>21.640720000000002</v>
      </c>
      <c r="F401" s="16">
        <v>25.789529999999999</v>
      </c>
      <c r="G401" s="16">
        <v>21.98808</v>
      </c>
      <c r="H401" s="16">
        <v>26.300080000000001</v>
      </c>
      <c r="J401" s="16">
        <v>0</v>
      </c>
    </row>
    <row r="402" spans="1:10" ht="14.5" x14ac:dyDescent="0.35">
      <c r="A402" t="str">
        <f t="shared" si="13"/>
        <v>PENETRACION (%)Resto Bebidas CalienteNOROESTE</v>
      </c>
      <c r="B402" s="16">
        <v>0</v>
      </c>
      <c r="C402" s="16">
        <v>0</v>
      </c>
      <c r="D402" s="16" t="s">
        <v>79</v>
      </c>
      <c r="E402" s="16">
        <v>22.39676</v>
      </c>
      <c r="F402" s="16">
        <v>27.19774</v>
      </c>
      <c r="G402" s="16">
        <v>21.977820000000001</v>
      </c>
      <c r="H402" s="16">
        <v>21.29494</v>
      </c>
      <c r="J402" s="16">
        <v>0</v>
      </c>
    </row>
    <row r="403" spans="1:10" ht="14.5" x14ac:dyDescent="0.35">
      <c r="A403" t="str">
        <f t="shared" si="13"/>
        <v>PENETRACION (%)Resto Bebidas Caliente&lt;2MIL</v>
      </c>
      <c r="B403" s="16">
        <v>0</v>
      </c>
      <c r="C403" s="16">
        <v>0</v>
      </c>
      <c r="D403" s="16" t="s">
        <v>41</v>
      </c>
      <c r="E403" s="16">
        <v>15.302619999999999</v>
      </c>
      <c r="F403" s="16">
        <v>23.367989999999999</v>
      </c>
      <c r="G403" s="16">
        <v>29.240849999999998</v>
      </c>
      <c r="H403" s="16">
        <v>35.558610000000002</v>
      </c>
      <c r="J403" s="16">
        <v>0</v>
      </c>
    </row>
    <row r="404" spans="1:10" ht="14.5" x14ac:dyDescent="0.35">
      <c r="A404" t="str">
        <f t="shared" si="13"/>
        <v>PENETRACION (%)Resto Bebidas Caliente2-5MIL</v>
      </c>
      <c r="B404" s="16">
        <v>0</v>
      </c>
      <c r="C404" s="16">
        <v>0</v>
      </c>
      <c r="D404" s="16" t="s">
        <v>44</v>
      </c>
      <c r="E404" s="16">
        <v>24.926390000000001</v>
      </c>
      <c r="F404" s="16">
        <v>21.51088</v>
      </c>
      <c r="G404" s="16">
        <v>29.51427</v>
      </c>
      <c r="H404" s="16">
        <v>22.317599999999999</v>
      </c>
      <c r="J404" s="16">
        <v>0</v>
      </c>
    </row>
    <row r="405" spans="1:10" ht="14.5" x14ac:dyDescent="0.35">
      <c r="A405" t="str">
        <f t="shared" si="13"/>
        <v>PENETRACION (%)Resto Bebidas Caliente5-10MIL</v>
      </c>
      <c r="B405" s="16">
        <v>0</v>
      </c>
      <c r="C405" s="16">
        <v>0</v>
      </c>
      <c r="D405" s="16" t="s">
        <v>46</v>
      </c>
      <c r="E405" s="16">
        <v>31.905049999999999</v>
      </c>
      <c r="F405" s="16">
        <v>23.761379999999999</v>
      </c>
      <c r="G405" s="16">
        <v>29.458030000000001</v>
      </c>
      <c r="H405" s="16">
        <v>26.004000000000001</v>
      </c>
      <c r="J405" s="16">
        <v>0</v>
      </c>
    </row>
    <row r="406" spans="1:10" ht="14.5" x14ac:dyDescent="0.35">
      <c r="A406" t="str">
        <f t="shared" si="13"/>
        <v>PENETRACION (%)Resto Bebidas Caliente10-30MIL</v>
      </c>
      <c r="B406" s="16">
        <v>0</v>
      </c>
      <c r="C406" s="16">
        <v>0</v>
      </c>
      <c r="D406" s="16" t="s">
        <v>48</v>
      </c>
      <c r="E406" s="16">
        <v>26.947279999999999</v>
      </c>
      <c r="F406" s="16">
        <v>26.822690000000001</v>
      </c>
      <c r="G406" s="16">
        <v>21.785</v>
      </c>
      <c r="H406" s="16">
        <v>29.092089999999999</v>
      </c>
      <c r="J406" s="16">
        <v>0</v>
      </c>
    </row>
    <row r="407" spans="1:10" ht="14.5" x14ac:dyDescent="0.35">
      <c r="A407" t="str">
        <f t="shared" si="13"/>
        <v>PENETRACION (%)Resto Bebidas Caliente30-100MIL</v>
      </c>
      <c r="B407" s="16">
        <v>0</v>
      </c>
      <c r="C407" s="16">
        <v>0</v>
      </c>
      <c r="D407" s="16" t="s">
        <v>50</v>
      </c>
      <c r="E407" s="16">
        <v>27.311859999999999</v>
      </c>
      <c r="F407" s="16">
        <v>26.581410000000002</v>
      </c>
      <c r="G407" s="16">
        <v>23.447179999999999</v>
      </c>
      <c r="H407" s="16">
        <v>26.086590000000001</v>
      </c>
      <c r="J407" s="16">
        <v>0</v>
      </c>
    </row>
    <row r="408" spans="1:10" ht="14.5" x14ac:dyDescent="0.35">
      <c r="A408" t="str">
        <f t="shared" si="13"/>
        <v>PENETRACION (%)Resto Bebidas Caliente100-200MIL</v>
      </c>
      <c r="B408" s="16">
        <v>0</v>
      </c>
      <c r="C408" s="16">
        <v>0</v>
      </c>
      <c r="D408" s="16" t="s">
        <v>52</v>
      </c>
      <c r="E408" s="16">
        <v>25.296469999999999</v>
      </c>
      <c r="F408" s="16">
        <v>27.490069999999999</v>
      </c>
      <c r="G408" s="16">
        <v>22.936129999999999</v>
      </c>
      <c r="H408" s="16">
        <v>18.012080000000001</v>
      </c>
      <c r="J408" s="16">
        <v>0</v>
      </c>
    </row>
    <row r="409" spans="1:10" ht="14.5" x14ac:dyDescent="0.35">
      <c r="A409" t="str">
        <f t="shared" si="13"/>
        <v>PENETRACION (%)Resto Bebidas Caliente200-500MIL</v>
      </c>
      <c r="B409" s="16">
        <v>0</v>
      </c>
      <c r="C409" s="16">
        <v>0</v>
      </c>
      <c r="D409" s="16" t="s">
        <v>54</v>
      </c>
      <c r="E409" s="16">
        <v>24.317160000000001</v>
      </c>
      <c r="F409" s="16">
        <v>27.137039999999999</v>
      </c>
      <c r="G409" s="16">
        <v>35.346769999999999</v>
      </c>
      <c r="H409" s="16">
        <v>29.388729999999999</v>
      </c>
      <c r="J409" s="16">
        <v>0</v>
      </c>
    </row>
    <row r="410" spans="1:10" ht="14.5" x14ac:dyDescent="0.35">
      <c r="A410" t="str">
        <f t="shared" si="13"/>
        <v>PENETRACION (%)Resto Bebidas Caliente&gt;500MIL</v>
      </c>
      <c r="B410" s="16">
        <v>0</v>
      </c>
      <c r="C410" s="16">
        <v>0</v>
      </c>
      <c r="D410" s="16" t="s">
        <v>56</v>
      </c>
      <c r="E410" s="16">
        <v>20.726890000000001</v>
      </c>
      <c r="F410" s="16">
        <v>19.874210000000001</v>
      </c>
      <c r="G410" s="16">
        <v>18.845040000000001</v>
      </c>
      <c r="H410" s="16">
        <v>16.377310000000001</v>
      </c>
      <c r="J410" s="16">
        <v>0</v>
      </c>
    </row>
    <row r="411" spans="1:10" ht="14.5" x14ac:dyDescent="0.35">
      <c r="A411" t="str">
        <f t="shared" si="13"/>
        <v>PENETRACION (%)Resto Bebidas CalienteDE 15 A 19 AÑOS</v>
      </c>
      <c r="B411" s="16">
        <v>0</v>
      </c>
      <c r="C411" s="16">
        <v>0</v>
      </c>
      <c r="D411" s="16" t="s">
        <v>80</v>
      </c>
      <c r="E411" s="16">
        <v>29.543949999999999</v>
      </c>
      <c r="F411" s="16">
        <v>20.648969999999998</v>
      </c>
      <c r="G411" s="16">
        <v>28.937080000000002</v>
      </c>
      <c r="H411" s="16">
        <v>20.42043</v>
      </c>
      <c r="J411" s="16">
        <v>0</v>
      </c>
    </row>
    <row r="412" spans="1:10" ht="14.5" x14ac:dyDescent="0.35">
      <c r="A412" t="str">
        <f t="shared" si="13"/>
        <v>PENETRACION (%)Resto Bebidas CalienteDE 20 A 24 AÑOS</v>
      </c>
      <c r="B412" s="16">
        <v>0</v>
      </c>
      <c r="C412" s="16">
        <v>0</v>
      </c>
      <c r="D412" s="16" t="s">
        <v>81</v>
      </c>
      <c r="E412" s="16">
        <v>25.016780000000001</v>
      </c>
      <c r="F412" s="16">
        <v>19.948609999999999</v>
      </c>
      <c r="G412" s="16">
        <v>17.918600000000001</v>
      </c>
      <c r="H412" s="16">
        <v>16.263629999999999</v>
      </c>
      <c r="J412" s="16">
        <v>0</v>
      </c>
    </row>
    <row r="413" spans="1:10" ht="14.5" x14ac:dyDescent="0.35">
      <c r="A413" t="str">
        <f t="shared" si="13"/>
        <v>PENETRACION (%)Resto Bebidas CalienteDE 25 A 34 AÑOS</v>
      </c>
      <c r="B413" s="16">
        <v>0</v>
      </c>
      <c r="C413" s="16">
        <v>0</v>
      </c>
      <c r="D413" s="16" t="s">
        <v>82</v>
      </c>
      <c r="E413" s="16">
        <v>21.786280000000001</v>
      </c>
      <c r="F413" s="16">
        <v>18.88747</v>
      </c>
      <c r="G413" s="16">
        <v>22.208970000000001</v>
      </c>
      <c r="H413" s="16">
        <v>22.38083</v>
      </c>
      <c r="J413" s="16">
        <v>0</v>
      </c>
    </row>
    <row r="414" spans="1:10" ht="14.5" x14ac:dyDescent="0.35">
      <c r="A414" t="str">
        <f t="shared" si="13"/>
        <v>PENETRACION (%)Resto Bebidas CalienteDE 35 A 49 AÑOS</v>
      </c>
      <c r="B414" s="16">
        <v>0</v>
      </c>
      <c r="C414" s="16">
        <v>0</v>
      </c>
      <c r="D414" s="16" t="s">
        <v>83</v>
      </c>
      <c r="E414" s="16">
        <v>24.661449999999999</v>
      </c>
      <c r="F414" s="16">
        <v>25.072279999999999</v>
      </c>
      <c r="G414" s="16">
        <v>20.159939999999999</v>
      </c>
      <c r="H414" s="16">
        <v>21.455739999999999</v>
      </c>
      <c r="J414" s="16">
        <v>0</v>
      </c>
    </row>
    <row r="415" spans="1:10" ht="14.5" x14ac:dyDescent="0.35">
      <c r="A415" t="str">
        <f t="shared" si="13"/>
        <v>PENETRACION (%)Resto Bebidas CalienteDE 50 A 59 AÑOS</v>
      </c>
      <c r="B415" s="16">
        <v>0</v>
      </c>
      <c r="C415" s="16">
        <v>0</v>
      </c>
      <c r="D415" s="16" t="s">
        <v>84</v>
      </c>
      <c r="E415" s="16">
        <v>24.338619999999999</v>
      </c>
      <c r="F415" s="16">
        <v>24.748799999999999</v>
      </c>
      <c r="G415" s="16">
        <v>26.772349999999999</v>
      </c>
      <c r="H415" s="16">
        <v>24.78453</v>
      </c>
      <c r="J415" s="16">
        <v>0</v>
      </c>
    </row>
    <row r="416" spans="1:10" ht="14.5" x14ac:dyDescent="0.35">
      <c r="A416" t="str">
        <f t="shared" si="13"/>
        <v>PENETRACION (%)Resto Bebidas CalienteDE 60 A 75 AÑOS</v>
      </c>
      <c r="B416" s="16">
        <v>0</v>
      </c>
      <c r="C416" s="16">
        <v>0</v>
      </c>
      <c r="D416" s="16" t="s">
        <v>85</v>
      </c>
      <c r="E416" s="16">
        <v>28.73115</v>
      </c>
      <c r="F416" s="16">
        <v>29.694299999999998</v>
      </c>
      <c r="G416" s="16">
        <v>31.784520000000001</v>
      </c>
      <c r="H416" s="16">
        <v>31.001429999999999</v>
      </c>
      <c r="J416" s="16">
        <v>0</v>
      </c>
    </row>
    <row r="417" spans="1:10" ht="14.5" x14ac:dyDescent="0.35">
      <c r="A417" t="str">
        <f t="shared" si="13"/>
        <v>PENETRACION (%)Resto Bebidas CalienteNIVEL ALTO</v>
      </c>
      <c r="B417" s="16">
        <v>0</v>
      </c>
      <c r="C417" s="16">
        <v>0</v>
      </c>
      <c r="D417" s="16" t="s">
        <v>86</v>
      </c>
      <c r="E417" s="16">
        <v>27.489000000000001</v>
      </c>
      <c r="F417" s="16">
        <v>26.76539</v>
      </c>
      <c r="G417" s="16">
        <v>27.297640000000001</v>
      </c>
      <c r="H417" s="16">
        <v>28.479340000000001</v>
      </c>
      <c r="J417" s="16">
        <v>0</v>
      </c>
    </row>
    <row r="418" spans="1:10" ht="14.5" x14ac:dyDescent="0.35">
      <c r="A418" t="str">
        <f t="shared" si="13"/>
        <v>PENETRACION (%)Resto Bebidas CalienteNIVEL MEDIO ALTO</v>
      </c>
      <c r="B418" s="16">
        <v>0</v>
      </c>
      <c r="C418" s="16">
        <v>0</v>
      </c>
      <c r="D418" s="16" t="s">
        <v>87</v>
      </c>
      <c r="E418" s="16">
        <v>21.596</v>
      </c>
      <c r="F418" s="16">
        <v>23.57366</v>
      </c>
      <c r="G418" s="16">
        <v>25.421340000000001</v>
      </c>
      <c r="H418" s="16">
        <v>21.155069999999998</v>
      </c>
      <c r="J418" s="16">
        <v>0</v>
      </c>
    </row>
    <row r="419" spans="1:10" ht="14.5" x14ac:dyDescent="0.35">
      <c r="A419" t="str">
        <f t="shared" si="13"/>
        <v>PENETRACION (%)Resto Bebidas CalienteNIVEL MEDIO</v>
      </c>
      <c r="B419" s="16">
        <v>0</v>
      </c>
      <c r="C419" s="16">
        <v>0</v>
      </c>
      <c r="D419" s="16" t="s">
        <v>88</v>
      </c>
      <c r="E419" s="16">
        <v>25.402170000000002</v>
      </c>
      <c r="F419" s="16">
        <v>23.620750000000001</v>
      </c>
      <c r="G419" s="16">
        <v>24.23282</v>
      </c>
      <c r="H419" s="16">
        <v>24.377189999999999</v>
      </c>
      <c r="J419" s="16">
        <v>0</v>
      </c>
    </row>
    <row r="420" spans="1:10" ht="14.5" x14ac:dyDescent="0.35">
      <c r="A420" t="str">
        <f t="shared" si="13"/>
        <v>PENETRACION (%)Resto Bebidas CalienteNIVEL MEDIO BAJO</v>
      </c>
      <c r="B420" s="16">
        <v>0</v>
      </c>
      <c r="C420" s="16">
        <v>0</v>
      </c>
      <c r="D420" s="16" t="s">
        <v>89</v>
      </c>
      <c r="E420" s="16">
        <v>27.748860000000001</v>
      </c>
      <c r="F420" s="16">
        <v>26.135390000000001</v>
      </c>
      <c r="G420" s="16">
        <v>22.167490000000001</v>
      </c>
      <c r="H420" s="16">
        <v>28.14601</v>
      </c>
      <c r="J420" s="16">
        <v>0</v>
      </c>
    </row>
    <row r="421" spans="1:10" ht="14.5" x14ac:dyDescent="0.35">
      <c r="A421" t="str">
        <f t="shared" si="13"/>
        <v>PENETRACION (%)Resto Bebidas CalienteNIVEL BAJO</v>
      </c>
      <c r="B421" s="16">
        <v>0</v>
      </c>
      <c r="C421" s="16">
        <v>0</v>
      </c>
      <c r="D421" s="16" t="s">
        <v>90</v>
      </c>
      <c r="E421" s="16">
        <v>23.573419999999999</v>
      </c>
      <c r="F421" s="16">
        <v>22.92267</v>
      </c>
      <c r="G421" s="16">
        <v>24.36</v>
      </c>
      <c r="H421" s="16">
        <v>19.814830000000001</v>
      </c>
      <c r="J421" s="16">
        <v>0</v>
      </c>
    </row>
    <row r="422" spans="1:10" ht="14.5" x14ac:dyDescent="0.35">
      <c r="A422" t="str">
        <f>$B$394&amp;$C$422&amp;D422</f>
        <v>PENETRACION (%).Total Bebidas FriasT.ESPAÑA</v>
      </c>
      <c r="B422" s="16">
        <v>0</v>
      </c>
      <c r="C422" s="16" t="s">
        <v>136</v>
      </c>
      <c r="D422" s="16" t="s">
        <v>22</v>
      </c>
      <c r="E422" s="16">
        <v>24.424199999999999</v>
      </c>
      <c r="F422" s="16">
        <v>24.315989999999999</v>
      </c>
      <c r="G422" s="16">
        <v>25.879729999999999</v>
      </c>
      <c r="H422" s="16">
        <v>23.74126</v>
      </c>
      <c r="J422" s="16">
        <v>0</v>
      </c>
    </row>
    <row r="423" spans="1:10" ht="14.5" x14ac:dyDescent="0.35">
      <c r="A423" t="str">
        <f t="shared" ref="A423:A449" si="14">$B$394&amp;$C$422&amp;D423</f>
        <v>PENETRACION (%).Total Bebidas FriasBCN AM</v>
      </c>
      <c r="B423" s="16">
        <v>0</v>
      </c>
      <c r="C423" s="16">
        <v>0</v>
      </c>
      <c r="D423" s="16" t="s">
        <v>72</v>
      </c>
      <c r="E423" s="16">
        <v>34.178429999999999</v>
      </c>
      <c r="F423" s="16">
        <v>25.107250000000001</v>
      </c>
      <c r="G423" s="16">
        <v>33.1374</v>
      </c>
      <c r="H423" s="16">
        <v>31.18045</v>
      </c>
      <c r="J423" s="16">
        <v>0</v>
      </c>
    </row>
    <row r="424" spans="1:10" ht="14.5" x14ac:dyDescent="0.35">
      <c r="A424" t="str">
        <f t="shared" si="14"/>
        <v>PENETRACION (%).Total Bebidas FriasREST.CAT ARAGON</v>
      </c>
      <c r="B424" s="16">
        <v>0</v>
      </c>
      <c r="C424" s="16">
        <v>0</v>
      </c>
      <c r="D424" s="16" t="s">
        <v>73</v>
      </c>
      <c r="E424" s="16">
        <v>22.876249999999999</v>
      </c>
      <c r="F424" s="16">
        <v>28.54579</v>
      </c>
      <c r="G424" s="16">
        <v>30.418790000000001</v>
      </c>
      <c r="H424" s="16">
        <v>29.70637</v>
      </c>
      <c r="J424" s="16">
        <v>0</v>
      </c>
    </row>
    <row r="425" spans="1:10" ht="14.5" x14ac:dyDescent="0.35">
      <c r="A425" t="str">
        <f t="shared" si="14"/>
        <v>PENETRACION (%).Total Bebidas FriasLEVANTE</v>
      </c>
      <c r="B425" s="16">
        <v>0</v>
      </c>
      <c r="C425" s="16">
        <v>0</v>
      </c>
      <c r="D425" s="16" t="s">
        <v>74</v>
      </c>
      <c r="E425" s="16">
        <v>29.446090000000002</v>
      </c>
      <c r="F425" s="16">
        <v>30.19631</v>
      </c>
      <c r="G425" s="16">
        <v>37.214530000000003</v>
      </c>
      <c r="H425" s="16">
        <v>29.662849999999999</v>
      </c>
      <c r="J425" s="16">
        <v>0</v>
      </c>
    </row>
    <row r="426" spans="1:10" ht="14.5" x14ac:dyDescent="0.35">
      <c r="A426" t="str">
        <f t="shared" si="14"/>
        <v>PENETRACION (%).Total Bebidas FriasANDALUCIA</v>
      </c>
      <c r="B426" s="16">
        <v>0</v>
      </c>
      <c r="C426" s="16">
        <v>0</v>
      </c>
      <c r="D426" s="16" t="s">
        <v>75</v>
      </c>
      <c r="E426" s="16">
        <v>22.077200000000001</v>
      </c>
      <c r="F426" s="16">
        <v>17.586410000000001</v>
      </c>
      <c r="G426" s="16">
        <v>17.10464</v>
      </c>
      <c r="H426" s="16">
        <v>19.537800000000001</v>
      </c>
      <c r="J426" s="16">
        <v>0</v>
      </c>
    </row>
    <row r="427" spans="1:10" ht="14.5" x14ac:dyDescent="0.35">
      <c r="A427" t="str">
        <f t="shared" si="14"/>
        <v>PENETRACION (%).Total Bebidas FriasMDD AM</v>
      </c>
      <c r="B427" s="16">
        <v>0</v>
      </c>
      <c r="C427" s="16">
        <v>0</v>
      </c>
      <c r="D427" s="16" t="s">
        <v>76</v>
      </c>
      <c r="E427" s="16">
        <v>24.545570000000001</v>
      </c>
      <c r="F427" s="16">
        <v>22.061599999999999</v>
      </c>
      <c r="G427" s="16">
        <v>22.694469999999999</v>
      </c>
      <c r="H427" s="16">
        <v>16.23413</v>
      </c>
      <c r="J427" s="16">
        <v>0</v>
      </c>
    </row>
    <row r="428" spans="1:10" ht="14.5" x14ac:dyDescent="0.35">
      <c r="A428" t="str">
        <f t="shared" si="14"/>
        <v>PENETRACION (%).Total Bebidas FriasRTO CENTRO</v>
      </c>
      <c r="B428" s="16">
        <v>0</v>
      </c>
      <c r="C428" s="16">
        <v>0</v>
      </c>
      <c r="D428" s="16" t="s">
        <v>77</v>
      </c>
      <c r="E428" s="16">
        <v>23.832529999999998</v>
      </c>
      <c r="F428" s="16">
        <v>23.616209999999999</v>
      </c>
      <c r="G428" s="16">
        <v>26.244440000000001</v>
      </c>
      <c r="H428" s="16">
        <v>24.970880000000001</v>
      </c>
      <c r="J428" s="16">
        <v>0</v>
      </c>
    </row>
    <row r="429" spans="1:10" ht="14.5" x14ac:dyDescent="0.35">
      <c r="A429" t="str">
        <f t="shared" si="14"/>
        <v>PENETRACION (%).Total Bebidas FriasNORTE-CENTRO</v>
      </c>
      <c r="B429" s="16">
        <v>0</v>
      </c>
      <c r="C429" s="16">
        <v>0</v>
      </c>
      <c r="D429" s="16" t="s">
        <v>78</v>
      </c>
      <c r="E429" s="16">
        <v>21.580729999999999</v>
      </c>
      <c r="F429" s="16">
        <v>23.90795</v>
      </c>
      <c r="G429" s="16">
        <v>22.343789999999998</v>
      </c>
      <c r="H429" s="16">
        <v>22.136620000000001</v>
      </c>
      <c r="J429" s="16">
        <v>0</v>
      </c>
    </row>
    <row r="430" spans="1:10" ht="14.5" x14ac:dyDescent="0.35">
      <c r="A430" t="str">
        <f t="shared" si="14"/>
        <v>PENETRACION (%).Total Bebidas FriasNOROESTE</v>
      </c>
      <c r="B430" s="16">
        <v>0</v>
      </c>
      <c r="C430" s="16">
        <v>0</v>
      </c>
      <c r="D430" s="16" t="s">
        <v>79</v>
      </c>
      <c r="E430" s="16">
        <v>21.95759</v>
      </c>
      <c r="F430" s="16">
        <v>27.696090000000002</v>
      </c>
      <c r="G430" s="16">
        <v>23.224599999999999</v>
      </c>
      <c r="H430" s="16">
        <v>19.270589999999999</v>
      </c>
      <c r="J430" s="16">
        <v>0</v>
      </c>
    </row>
    <row r="431" spans="1:10" ht="14.5" x14ac:dyDescent="0.35">
      <c r="A431" t="str">
        <f t="shared" si="14"/>
        <v>PENETRACION (%).Total Bebidas Frias&lt;2MIL</v>
      </c>
      <c r="B431" s="16">
        <v>0</v>
      </c>
      <c r="C431" s="16">
        <v>0</v>
      </c>
      <c r="D431" s="16" t="s">
        <v>41</v>
      </c>
      <c r="E431" s="16">
        <v>14.914149999999999</v>
      </c>
      <c r="F431" s="16">
        <v>19.77336</v>
      </c>
      <c r="G431" s="16">
        <v>26.40109</v>
      </c>
      <c r="H431" s="16">
        <v>29.665400000000002</v>
      </c>
      <c r="J431" s="16">
        <v>0</v>
      </c>
    </row>
    <row r="432" spans="1:10" ht="14.5" x14ac:dyDescent="0.35">
      <c r="A432" t="str">
        <f t="shared" si="14"/>
        <v>PENETRACION (%).Total Bebidas Frias2-5MIL</v>
      </c>
      <c r="B432" s="16">
        <v>0</v>
      </c>
      <c r="C432" s="16">
        <v>0</v>
      </c>
      <c r="D432" s="16" t="s">
        <v>44</v>
      </c>
      <c r="E432" s="16">
        <v>24.833159999999999</v>
      </c>
      <c r="F432" s="16">
        <v>19.05245</v>
      </c>
      <c r="G432" s="16">
        <v>27.632290000000001</v>
      </c>
      <c r="H432" s="16">
        <v>22.402750000000001</v>
      </c>
      <c r="J432" s="16">
        <v>0</v>
      </c>
    </row>
    <row r="433" spans="1:10" ht="14.5" x14ac:dyDescent="0.35">
      <c r="A433" t="str">
        <f t="shared" si="14"/>
        <v>PENETRACION (%).Total Bebidas Frias5-10MIL</v>
      </c>
      <c r="B433" s="16">
        <v>0</v>
      </c>
      <c r="C433" s="16">
        <v>0</v>
      </c>
      <c r="D433" s="16" t="s">
        <v>46</v>
      </c>
      <c r="E433" s="16">
        <v>30.48471</v>
      </c>
      <c r="F433" s="16">
        <v>20.56353</v>
      </c>
      <c r="G433" s="16">
        <v>27.773040000000002</v>
      </c>
      <c r="H433" s="16">
        <v>26.439509999999999</v>
      </c>
      <c r="J433" s="16">
        <v>0</v>
      </c>
    </row>
    <row r="434" spans="1:10" ht="14.5" x14ac:dyDescent="0.35">
      <c r="A434" t="str">
        <f t="shared" si="14"/>
        <v>PENETRACION (%).Total Bebidas Frias10-30MIL</v>
      </c>
      <c r="B434" s="16">
        <v>0</v>
      </c>
      <c r="C434" s="16">
        <v>0</v>
      </c>
      <c r="D434" s="16" t="s">
        <v>48</v>
      </c>
      <c r="E434" s="16">
        <v>28.09712</v>
      </c>
      <c r="F434" s="16">
        <v>28.03058</v>
      </c>
      <c r="G434" s="16">
        <v>25.29823</v>
      </c>
      <c r="H434" s="16">
        <v>27.622</v>
      </c>
      <c r="J434" s="16">
        <v>0</v>
      </c>
    </row>
    <row r="435" spans="1:10" ht="14.5" x14ac:dyDescent="0.35">
      <c r="A435" t="str">
        <f t="shared" si="14"/>
        <v>PENETRACION (%).Total Bebidas Frias30-100MIL</v>
      </c>
      <c r="B435" s="16">
        <v>0</v>
      </c>
      <c r="C435" s="16">
        <v>0</v>
      </c>
      <c r="D435" s="16" t="s">
        <v>50</v>
      </c>
      <c r="E435" s="16">
        <v>25.987680000000001</v>
      </c>
      <c r="F435" s="16">
        <v>24.859549999999999</v>
      </c>
      <c r="G435" s="16">
        <v>22.962679999999999</v>
      </c>
      <c r="H435" s="16">
        <v>25.961970000000001</v>
      </c>
      <c r="J435" s="16">
        <v>0</v>
      </c>
    </row>
    <row r="436" spans="1:10" ht="14.5" x14ac:dyDescent="0.35">
      <c r="A436" t="str">
        <f t="shared" si="14"/>
        <v>PENETRACION (%).Total Bebidas Frias100-200MIL</v>
      </c>
      <c r="B436" s="16">
        <v>0</v>
      </c>
      <c r="C436" s="16">
        <v>0</v>
      </c>
      <c r="D436" s="16" t="s">
        <v>52</v>
      </c>
      <c r="E436" s="16">
        <v>25.75095</v>
      </c>
      <c r="F436" s="16">
        <v>27.65841</v>
      </c>
      <c r="G436" s="16">
        <v>25.807569999999998</v>
      </c>
      <c r="H436" s="16">
        <v>16.807490000000001</v>
      </c>
      <c r="J436" s="16">
        <v>0</v>
      </c>
    </row>
    <row r="437" spans="1:10" ht="14.5" x14ac:dyDescent="0.35">
      <c r="A437" t="str">
        <f t="shared" si="14"/>
        <v>PENETRACION (%).Total Bebidas Frias200-500MIL</v>
      </c>
      <c r="B437" s="16">
        <v>0</v>
      </c>
      <c r="C437" s="16">
        <v>0</v>
      </c>
      <c r="D437" s="16" t="s">
        <v>54</v>
      </c>
      <c r="E437" s="16">
        <v>22.36139</v>
      </c>
      <c r="F437" s="16">
        <v>26.372530000000001</v>
      </c>
      <c r="G437" s="16">
        <v>35.686140000000002</v>
      </c>
      <c r="H437" s="16">
        <v>29.33033</v>
      </c>
      <c r="J437" s="16">
        <v>0</v>
      </c>
    </row>
    <row r="438" spans="1:10" ht="14.5" x14ac:dyDescent="0.35">
      <c r="A438" t="str">
        <f t="shared" si="14"/>
        <v>PENETRACION (%).Total Bebidas Frias&gt;500MIL</v>
      </c>
      <c r="B438" s="16">
        <v>0</v>
      </c>
      <c r="C438" s="16">
        <v>0</v>
      </c>
      <c r="D438" s="16" t="s">
        <v>56</v>
      </c>
      <c r="E438" s="16">
        <v>20.876989999999999</v>
      </c>
      <c r="F438" s="16">
        <v>22.323979999999999</v>
      </c>
      <c r="G438" s="16">
        <v>22.675529999999998</v>
      </c>
      <c r="H438" s="16">
        <v>17.369250000000001</v>
      </c>
      <c r="J438" s="16">
        <v>0</v>
      </c>
    </row>
    <row r="439" spans="1:10" ht="14.5" x14ac:dyDescent="0.35">
      <c r="A439" t="str">
        <f t="shared" si="14"/>
        <v>PENETRACION (%).Total Bebidas FriasDE 15 A 19 AÑOS</v>
      </c>
      <c r="B439" s="16">
        <v>0</v>
      </c>
      <c r="C439" s="16">
        <v>0</v>
      </c>
      <c r="D439" s="16" t="s">
        <v>80</v>
      </c>
      <c r="E439" s="16">
        <v>27.910920000000001</v>
      </c>
      <c r="F439" s="16">
        <v>20.648969999999998</v>
      </c>
      <c r="G439" s="16">
        <v>29.137869999999999</v>
      </c>
      <c r="H439" s="16">
        <v>21.968440000000001</v>
      </c>
      <c r="J439" s="16">
        <v>0</v>
      </c>
    </row>
    <row r="440" spans="1:10" ht="14.5" x14ac:dyDescent="0.35">
      <c r="A440" t="str">
        <f t="shared" si="14"/>
        <v>PENETRACION (%).Total Bebidas FriasDE 20 A 24 AÑOS</v>
      </c>
      <c r="B440" s="16">
        <v>0</v>
      </c>
      <c r="C440" s="16">
        <v>0</v>
      </c>
      <c r="D440" s="16" t="s">
        <v>81</v>
      </c>
      <c r="E440" s="16">
        <v>23.769089999999998</v>
      </c>
      <c r="F440" s="16">
        <v>19.126899999999999</v>
      </c>
      <c r="G440" s="16">
        <v>17.40184</v>
      </c>
      <c r="H440" s="16">
        <v>13.274039999999999</v>
      </c>
      <c r="J440" s="16">
        <v>0</v>
      </c>
    </row>
    <row r="441" spans="1:10" ht="14.5" x14ac:dyDescent="0.35">
      <c r="A441" t="str">
        <f t="shared" si="14"/>
        <v>PENETRACION (%).Total Bebidas FriasDE 25 A 34 AÑOS</v>
      </c>
      <c r="B441" s="16">
        <v>0</v>
      </c>
      <c r="C441" s="16">
        <v>0</v>
      </c>
      <c r="D441" s="16" t="s">
        <v>82</v>
      </c>
      <c r="E441" s="16">
        <v>20.155080000000002</v>
      </c>
      <c r="F441" s="16">
        <v>17.716539999999998</v>
      </c>
      <c r="G441" s="16">
        <v>20.105080000000001</v>
      </c>
      <c r="H441" s="16">
        <v>20.007210000000001</v>
      </c>
      <c r="J441" s="16">
        <v>0</v>
      </c>
    </row>
    <row r="442" spans="1:10" ht="14.5" x14ac:dyDescent="0.35">
      <c r="A442" t="str">
        <f t="shared" si="14"/>
        <v>PENETRACION (%).Total Bebidas FriasDE 35 A 49 AÑOS</v>
      </c>
      <c r="B442" s="16">
        <v>0</v>
      </c>
      <c r="C442" s="16">
        <v>0</v>
      </c>
      <c r="D442" s="16" t="s">
        <v>83</v>
      </c>
      <c r="E442" s="16">
        <v>24.778649999999999</v>
      </c>
      <c r="F442" s="16">
        <v>25.41507</v>
      </c>
      <c r="G442" s="16">
        <v>21.890979999999999</v>
      </c>
      <c r="H442" s="16">
        <v>20.464510000000001</v>
      </c>
      <c r="J442" s="16">
        <v>0</v>
      </c>
    </row>
    <row r="443" spans="1:10" ht="14.5" x14ac:dyDescent="0.35">
      <c r="A443" t="str">
        <f t="shared" si="14"/>
        <v>PENETRACION (%).Total Bebidas FriasDE 50 A 59 AÑOS</v>
      </c>
      <c r="B443" s="16">
        <v>0</v>
      </c>
      <c r="C443" s="16">
        <v>0</v>
      </c>
      <c r="D443" s="16" t="s">
        <v>84</v>
      </c>
      <c r="E443" s="16">
        <v>25.743279999999999</v>
      </c>
      <c r="F443" s="16">
        <v>26.62857</v>
      </c>
      <c r="G443" s="16">
        <v>31.538799999999998</v>
      </c>
      <c r="H443" s="16">
        <v>26.596959999999999</v>
      </c>
      <c r="J443" s="16">
        <v>0</v>
      </c>
    </row>
    <row r="444" spans="1:10" ht="14.5" x14ac:dyDescent="0.35">
      <c r="A444" t="str">
        <f t="shared" si="14"/>
        <v>PENETRACION (%).Total Bebidas FriasDE 60 A 75 AÑOS</v>
      </c>
      <c r="B444" s="16">
        <v>0</v>
      </c>
      <c r="C444" s="16">
        <v>0</v>
      </c>
      <c r="D444" s="16" t="s">
        <v>85</v>
      </c>
      <c r="E444" s="16">
        <v>26.41347</v>
      </c>
      <c r="F444" s="16">
        <v>28.12856</v>
      </c>
      <c r="G444" s="16">
        <v>32.315280000000001</v>
      </c>
      <c r="H444" s="16">
        <v>31.555579999999999</v>
      </c>
      <c r="J444" s="16">
        <v>0</v>
      </c>
    </row>
    <row r="445" spans="1:10" ht="14.5" x14ac:dyDescent="0.35">
      <c r="A445" t="str">
        <f t="shared" si="14"/>
        <v>PENETRACION (%).Total Bebidas FriasNIVEL ALTO</v>
      </c>
      <c r="B445" s="16">
        <v>0</v>
      </c>
      <c r="C445" s="16">
        <v>0</v>
      </c>
      <c r="D445" s="16" t="s">
        <v>86</v>
      </c>
      <c r="E445" s="16">
        <v>25.665569999999999</v>
      </c>
      <c r="F445" s="16">
        <v>25.07629</v>
      </c>
      <c r="G445" s="16">
        <v>25.656269999999999</v>
      </c>
      <c r="H445" s="16">
        <v>27.396100000000001</v>
      </c>
      <c r="J445" s="16">
        <v>0</v>
      </c>
    </row>
    <row r="446" spans="1:10" ht="14.5" x14ac:dyDescent="0.35">
      <c r="A446" t="str">
        <f t="shared" si="14"/>
        <v>PENETRACION (%).Total Bebidas FriasNIVEL MEDIO ALTO</v>
      </c>
      <c r="B446" s="16">
        <v>0</v>
      </c>
      <c r="C446" s="16">
        <v>0</v>
      </c>
      <c r="D446" s="16" t="s">
        <v>87</v>
      </c>
      <c r="E446" s="16">
        <v>23.693449999999999</v>
      </c>
      <c r="F446" s="16">
        <v>23.79815</v>
      </c>
      <c r="G446" s="16">
        <v>24.577380000000002</v>
      </c>
      <c r="H446" s="16">
        <v>19.311109999999999</v>
      </c>
      <c r="J446" s="16">
        <v>0</v>
      </c>
    </row>
    <row r="447" spans="1:10" ht="14.5" x14ac:dyDescent="0.35">
      <c r="A447" t="str">
        <f t="shared" si="14"/>
        <v>PENETRACION (%).Total Bebidas FriasNIVEL MEDIO</v>
      </c>
      <c r="B447" s="16">
        <v>0</v>
      </c>
      <c r="C447" s="16">
        <v>0</v>
      </c>
      <c r="D447" s="16" t="s">
        <v>88</v>
      </c>
      <c r="E447" s="16">
        <v>26.609380000000002</v>
      </c>
      <c r="F447" s="16">
        <v>22.273859999999999</v>
      </c>
      <c r="G447" s="16">
        <v>27.1752</v>
      </c>
      <c r="H447" s="16">
        <v>24.118040000000001</v>
      </c>
      <c r="J447" s="16">
        <v>0</v>
      </c>
    </row>
    <row r="448" spans="1:10" ht="14.5" x14ac:dyDescent="0.35">
      <c r="A448" t="str">
        <f t="shared" si="14"/>
        <v>PENETRACION (%).Total Bebidas FriasNIVEL MEDIO BAJO</v>
      </c>
      <c r="B448" s="16">
        <v>0</v>
      </c>
      <c r="C448" s="16">
        <v>0</v>
      </c>
      <c r="D448" s="16" t="s">
        <v>89</v>
      </c>
      <c r="E448" s="16">
        <v>25.784199999999998</v>
      </c>
      <c r="F448" s="16">
        <v>25.771660000000001</v>
      </c>
      <c r="G448" s="16">
        <v>21.09731</v>
      </c>
      <c r="H448" s="16">
        <v>25.71771</v>
      </c>
      <c r="J448" s="16">
        <v>0</v>
      </c>
    </row>
    <row r="449" spans="1:10" ht="14.5" x14ac:dyDescent="0.35">
      <c r="A449" t="str">
        <f t="shared" si="14"/>
        <v>PENETRACION (%).Total Bebidas FriasNIVEL BAJO</v>
      </c>
      <c r="B449" s="16">
        <v>0</v>
      </c>
      <c r="C449" s="16">
        <v>0</v>
      </c>
      <c r="D449" s="16" t="s">
        <v>90</v>
      </c>
      <c r="E449" s="16">
        <v>23.923680000000001</v>
      </c>
      <c r="F449" s="16">
        <v>25.436440000000001</v>
      </c>
      <c r="G449" s="16">
        <v>28.707229999999999</v>
      </c>
      <c r="H449" s="16">
        <v>22.06326</v>
      </c>
      <c r="J449" s="16">
        <v>0</v>
      </c>
    </row>
    <row r="450" spans="1:10" ht="14.5" x14ac:dyDescent="0.35">
      <c r="A450" t="str">
        <f>$B$394&amp;$C$450&amp;D450</f>
        <v>PENETRACION (%)Total bebidas de vinoT.ESPAÑA</v>
      </c>
      <c r="B450" s="16">
        <v>0</v>
      </c>
      <c r="C450" s="16" t="s">
        <v>137</v>
      </c>
      <c r="D450" s="16" t="s">
        <v>22</v>
      </c>
      <c r="E450" s="16">
        <v>5.8641540000000001</v>
      </c>
      <c r="F450" s="16">
        <v>5.2003560000000002</v>
      </c>
      <c r="G450" s="16">
        <v>4.7938859999999996</v>
      </c>
      <c r="H450" s="16">
        <v>4.8157860000000001</v>
      </c>
      <c r="J450" s="16">
        <v>0</v>
      </c>
    </row>
    <row r="451" spans="1:10" ht="14.5" x14ac:dyDescent="0.35">
      <c r="A451" t="str">
        <f t="shared" ref="A451:A477" si="15">$B$394&amp;$C$450&amp;D451</f>
        <v>PENETRACION (%)Total bebidas de vinoBCN AM</v>
      </c>
      <c r="B451" s="16">
        <v>0</v>
      </c>
      <c r="C451" s="16">
        <v>0</v>
      </c>
      <c r="D451" s="16" t="s">
        <v>72</v>
      </c>
      <c r="E451" s="16">
        <v>10.40038</v>
      </c>
      <c r="F451" s="16">
        <v>6.7216360000000002</v>
      </c>
      <c r="G451" s="16">
        <v>6.460305</v>
      </c>
      <c r="H451" s="16">
        <v>7.6349400000000003</v>
      </c>
      <c r="J451" s="16">
        <v>0</v>
      </c>
    </row>
    <row r="452" spans="1:10" ht="14.5" x14ac:dyDescent="0.35">
      <c r="A452" t="str">
        <f t="shared" si="15"/>
        <v>PENETRACION (%)Total bebidas de vinoREST.CAT ARAGON</v>
      </c>
      <c r="B452" s="16">
        <v>0</v>
      </c>
      <c r="C452" s="16">
        <v>0</v>
      </c>
      <c r="D452" s="16" t="s">
        <v>73</v>
      </c>
      <c r="E452" s="16">
        <v>8.9301010000000005</v>
      </c>
      <c r="F452" s="16">
        <v>4.850104</v>
      </c>
      <c r="G452" s="16">
        <v>9.0496110000000005</v>
      </c>
      <c r="H452" s="16">
        <v>8.4276079999999993</v>
      </c>
      <c r="J452" s="16">
        <v>0</v>
      </c>
    </row>
    <row r="453" spans="1:10" ht="14.5" x14ac:dyDescent="0.35">
      <c r="A453" t="str">
        <f t="shared" si="15"/>
        <v>PENETRACION (%)Total bebidas de vinoLEVANTE</v>
      </c>
      <c r="B453" s="16">
        <v>0</v>
      </c>
      <c r="C453" s="16">
        <v>0</v>
      </c>
      <c r="D453" s="16" t="s">
        <v>74</v>
      </c>
      <c r="E453" s="16">
        <v>8.1332649999999997</v>
      </c>
      <c r="F453" s="16">
        <v>4.0479659999999997</v>
      </c>
      <c r="G453" s="16">
        <v>4.2475620000000003</v>
      </c>
      <c r="H453" s="16">
        <v>3.4173100000000001</v>
      </c>
      <c r="J453" s="16">
        <v>0</v>
      </c>
    </row>
    <row r="454" spans="1:10" ht="14.5" x14ac:dyDescent="0.35">
      <c r="A454" t="str">
        <f t="shared" si="15"/>
        <v>PENETRACION (%)Total bebidas de vinoANDALUCIA</v>
      </c>
      <c r="B454" s="16">
        <v>0</v>
      </c>
      <c r="C454" s="16">
        <v>0</v>
      </c>
      <c r="D454" s="16" t="s">
        <v>75</v>
      </c>
      <c r="E454" s="16">
        <v>1.759593</v>
      </c>
      <c r="F454" s="16">
        <v>2.8086289999999998</v>
      </c>
      <c r="G454" s="16">
        <v>1.7964629999999999</v>
      </c>
      <c r="H454" s="16">
        <v>2.3325140000000002</v>
      </c>
      <c r="J454" s="16">
        <v>0</v>
      </c>
    </row>
    <row r="455" spans="1:10" ht="14.5" x14ac:dyDescent="0.35">
      <c r="A455" t="str">
        <f t="shared" si="15"/>
        <v>PENETRACION (%)Total bebidas de vinoMDD AM</v>
      </c>
      <c r="B455" s="16">
        <v>0</v>
      </c>
      <c r="C455" s="16">
        <v>0</v>
      </c>
      <c r="D455" s="16" t="s">
        <v>76</v>
      </c>
      <c r="E455" s="16">
        <v>6.5615569999999996</v>
      </c>
      <c r="F455" s="16">
        <v>8.7930150000000005</v>
      </c>
      <c r="G455" s="16">
        <v>6.5294369999999997</v>
      </c>
      <c r="H455" s="16">
        <v>2.8934129999999998</v>
      </c>
      <c r="J455" s="16">
        <v>0</v>
      </c>
    </row>
    <row r="456" spans="1:10" ht="14.5" x14ac:dyDescent="0.35">
      <c r="A456" t="str">
        <f t="shared" si="15"/>
        <v>PENETRACION (%)Total bebidas de vinoRTO CENTRO</v>
      </c>
      <c r="B456" s="16">
        <v>0</v>
      </c>
      <c r="C456" s="16">
        <v>0</v>
      </c>
      <c r="D456" s="16" t="s">
        <v>77</v>
      </c>
      <c r="E456" s="16">
        <v>4.8540330000000003</v>
      </c>
      <c r="F456" s="16">
        <v>6.3612099999999998</v>
      </c>
      <c r="G456" s="16">
        <v>4.6894099999999996</v>
      </c>
      <c r="H456" s="16">
        <v>6.9310150000000004</v>
      </c>
      <c r="J456" s="16">
        <v>0</v>
      </c>
    </row>
    <row r="457" spans="1:10" ht="14.5" x14ac:dyDescent="0.35">
      <c r="A457" t="str">
        <f t="shared" si="15"/>
        <v>PENETRACION (%)Total bebidas de vinoNORTE-CENTRO</v>
      </c>
      <c r="B457" s="16">
        <v>0</v>
      </c>
      <c r="C457" s="16">
        <v>0</v>
      </c>
      <c r="D457" s="16" t="s">
        <v>78</v>
      </c>
      <c r="E457" s="16">
        <v>9.4722760000000008</v>
      </c>
      <c r="F457" s="16">
        <v>9.741657</v>
      </c>
      <c r="G457" s="16">
        <v>7.6521119999999998</v>
      </c>
      <c r="H457" s="16">
        <v>9.6937929999999994</v>
      </c>
      <c r="J457" s="16">
        <v>0</v>
      </c>
    </row>
    <row r="458" spans="1:10" ht="14.5" x14ac:dyDescent="0.35">
      <c r="A458" t="str">
        <f t="shared" si="15"/>
        <v>PENETRACION (%)Total bebidas de vinoNOROESTE</v>
      </c>
      <c r="B458" s="16">
        <v>0</v>
      </c>
      <c r="C458" s="16">
        <v>0</v>
      </c>
      <c r="D458" s="16" t="s">
        <v>79</v>
      </c>
      <c r="E458" s="16">
        <v>3.0683980000000002</v>
      </c>
      <c r="F458" s="16">
        <v>6.8329500000000003</v>
      </c>
      <c r="G458" s="16">
        <v>4.4474369999999999</v>
      </c>
      <c r="H458" s="16">
        <v>4.8402250000000002</v>
      </c>
      <c r="J458" s="16">
        <v>0</v>
      </c>
    </row>
    <row r="459" spans="1:10" ht="14.5" x14ac:dyDescent="0.35">
      <c r="A459" t="str">
        <f t="shared" si="15"/>
        <v>PENETRACION (%)Total bebidas de vino&lt;2MIL</v>
      </c>
      <c r="B459" s="16">
        <v>0</v>
      </c>
      <c r="C459" s="16">
        <v>0</v>
      </c>
      <c r="D459" s="16" t="s">
        <v>41</v>
      </c>
      <c r="E459" s="16">
        <v>0.85361399999999998</v>
      </c>
      <c r="F459" s="16">
        <v>6.2754120000000002</v>
      </c>
      <c r="G459" s="16">
        <v>2.741066</v>
      </c>
      <c r="H459" s="16">
        <v>6.6124809999999998</v>
      </c>
      <c r="J459" s="16">
        <v>0</v>
      </c>
    </row>
    <row r="460" spans="1:10" ht="14.5" x14ac:dyDescent="0.35">
      <c r="A460" t="str">
        <f t="shared" si="15"/>
        <v>PENETRACION (%)Total bebidas de vino2-5MIL</v>
      </c>
      <c r="B460" s="16">
        <v>0</v>
      </c>
      <c r="C460" s="16">
        <v>0</v>
      </c>
      <c r="D460" s="16" t="s">
        <v>44</v>
      </c>
      <c r="E460" s="16">
        <v>4.7263700000000002</v>
      </c>
      <c r="F460" s="16">
        <v>2.1286830000000001</v>
      </c>
      <c r="G460" s="16">
        <v>10.18492</v>
      </c>
      <c r="H460" s="16">
        <v>4.590465</v>
      </c>
      <c r="J460" s="16">
        <v>0</v>
      </c>
    </row>
    <row r="461" spans="1:10" ht="14.5" x14ac:dyDescent="0.35">
      <c r="A461" t="str">
        <f t="shared" si="15"/>
        <v>PENETRACION (%)Total bebidas de vino5-10MIL</v>
      </c>
      <c r="B461" s="16">
        <v>0</v>
      </c>
      <c r="C461" s="16">
        <v>0</v>
      </c>
      <c r="D461" s="16" t="s">
        <v>46</v>
      </c>
      <c r="E461" s="16">
        <v>8.8413789999999999</v>
      </c>
      <c r="F461" s="16">
        <v>2.5207060000000001</v>
      </c>
      <c r="G461" s="16">
        <v>6.2761800000000001</v>
      </c>
      <c r="H461" s="16">
        <v>6.5575619999999999</v>
      </c>
      <c r="J461" s="16">
        <v>0</v>
      </c>
    </row>
    <row r="462" spans="1:10" ht="14.5" x14ac:dyDescent="0.35">
      <c r="A462" t="str">
        <f t="shared" si="15"/>
        <v>PENETRACION (%)Total bebidas de vino10-30MIL</v>
      </c>
      <c r="B462" s="16">
        <v>0</v>
      </c>
      <c r="C462" s="16">
        <v>0</v>
      </c>
      <c r="D462" s="16" t="s">
        <v>48</v>
      </c>
      <c r="E462" s="16">
        <v>6.3395979999999996</v>
      </c>
      <c r="F462" s="16">
        <v>6.281396</v>
      </c>
      <c r="G462" s="16">
        <v>3.3149519999999999</v>
      </c>
      <c r="H462" s="16">
        <v>6.3736839999999999</v>
      </c>
      <c r="J462" s="16">
        <v>0</v>
      </c>
    </row>
    <row r="463" spans="1:10" ht="14.5" x14ac:dyDescent="0.35">
      <c r="A463" t="str">
        <f t="shared" si="15"/>
        <v>PENETRACION (%)Total bebidas de vino30-100MIL</v>
      </c>
      <c r="B463" s="16">
        <v>0</v>
      </c>
      <c r="C463" s="16">
        <v>0</v>
      </c>
      <c r="D463" s="16" t="s">
        <v>50</v>
      </c>
      <c r="E463" s="16">
        <v>6.5634199999999998</v>
      </c>
      <c r="F463" s="16">
        <v>4.9951930000000004</v>
      </c>
      <c r="G463" s="16">
        <v>5.2893619999999997</v>
      </c>
      <c r="H463" s="16">
        <v>5.4208220000000003</v>
      </c>
      <c r="J463" s="16">
        <v>0</v>
      </c>
    </row>
    <row r="464" spans="1:10" ht="14.5" x14ac:dyDescent="0.35">
      <c r="A464" t="str">
        <f t="shared" si="15"/>
        <v>PENETRACION (%)Total bebidas de vino100-200MIL</v>
      </c>
      <c r="B464" s="16">
        <v>0</v>
      </c>
      <c r="C464" s="16">
        <v>0</v>
      </c>
      <c r="D464" s="16" t="s">
        <v>52</v>
      </c>
      <c r="E464" s="16">
        <v>7.2335370000000001</v>
      </c>
      <c r="F464" s="16">
        <v>8.3668770000000006</v>
      </c>
      <c r="G464" s="16">
        <v>4.7784060000000004</v>
      </c>
      <c r="H464" s="16">
        <v>2.7795000000000001</v>
      </c>
      <c r="J464" s="16">
        <v>0</v>
      </c>
    </row>
    <row r="465" spans="1:10" ht="14.5" x14ac:dyDescent="0.35">
      <c r="A465" t="str">
        <f t="shared" si="15"/>
        <v>PENETRACION (%)Total bebidas de vino200-500MIL</v>
      </c>
      <c r="B465" s="16">
        <v>0</v>
      </c>
      <c r="C465" s="16">
        <v>0</v>
      </c>
      <c r="D465" s="16" t="s">
        <v>54</v>
      </c>
      <c r="E465" s="16">
        <v>4.4469849999999997</v>
      </c>
      <c r="F465" s="16">
        <v>6.1502619999999997</v>
      </c>
      <c r="G465" s="16">
        <v>6.6329079999999996</v>
      </c>
      <c r="H465" s="16">
        <v>4.1401690000000002</v>
      </c>
      <c r="J465" s="16">
        <v>0</v>
      </c>
    </row>
    <row r="466" spans="1:10" ht="14.5" x14ac:dyDescent="0.35">
      <c r="A466" t="str">
        <f t="shared" si="15"/>
        <v>PENETRACION (%)Total bebidas de vino&gt;500MIL</v>
      </c>
      <c r="B466" s="16">
        <v>0</v>
      </c>
      <c r="C466" s="16">
        <v>0</v>
      </c>
      <c r="D466" s="16" t="s">
        <v>56</v>
      </c>
      <c r="E466" s="16">
        <v>6.5371379999999997</v>
      </c>
      <c r="F466" s="16">
        <v>8.0849189999999993</v>
      </c>
      <c r="G466" s="16">
        <v>5.0036079999999998</v>
      </c>
      <c r="H466" s="16">
        <v>4.5796099999999997</v>
      </c>
      <c r="J466" s="16">
        <v>0</v>
      </c>
    </row>
    <row r="467" spans="1:10" ht="14.5" x14ac:dyDescent="0.35">
      <c r="A467" t="str">
        <f t="shared" si="15"/>
        <v>PENETRACION (%)Total bebidas de vinoDE 15 A 19 AÑOS</v>
      </c>
      <c r="B467" s="16">
        <v>0</v>
      </c>
      <c r="C467" s="16">
        <v>0</v>
      </c>
      <c r="D467" s="16" t="s">
        <v>80</v>
      </c>
      <c r="E467" s="16">
        <v>0</v>
      </c>
      <c r="F467" s="16">
        <v>0</v>
      </c>
      <c r="G467" s="16">
        <v>0</v>
      </c>
      <c r="H467" s="16">
        <v>0</v>
      </c>
      <c r="J467" s="16">
        <v>0</v>
      </c>
    </row>
    <row r="468" spans="1:10" ht="14.5" x14ac:dyDescent="0.35">
      <c r="A468" t="str">
        <f t="shared" si="15"/>
        <v>PENETRACION (%)Total bebidas de vinoDE 20 A 24 AÑOS</v>
      </c>
      <c r="B468" s="16">
        <v>0</v>
      </c>
      <c r="C468" s="16">
        <v>0</v>
      </c>
      <c r="D468" s="16" t="s">
        <v>81</v>
      </c>
      <c r="E468" s="16">
        <v>4.2561939999999998</v>
      </c>
      <c r="F468" s="16">
        <v>0.95972060000000003</v>
      </c>
      <c r="G468" s="16">
        <v>1.4899819999999999</v>
      </c>
      <c r="H468" s="16">
        <v>2.1532429999999998</v>
      </c>
      <c r="J468" s="16">
        <v>0</v>
      </c>
    </row>
    <row r="469" spans="1:10" ht="14.5" x14ac:dyDescent="0.35">
      <c r="A469" t="str">
        <f t="shared" si="15"/>
        <v>PENETRACION (%)Total bebidas de vinoDE 25 A 34 AÑOS</v>
      </c>
      <c r="B469" s="16">
        <v>0</v>
      </c>
      <c r="C469" s="16">
        <v>0</v>
      </c>
      <c r="D469" s="16" t="s">
        <v>82</v>
      </c>
      <c r="E469" s="16">
        <v>2.0791119999999998</v>
      </c>
      <c r="F469" s="16">
        <v>1.0991820000000001</v>
      </c>
      <c r="G469" s="16">
        <v>1.9093549999999999</v>
      </c>
      <c r="H469" s="16">
        <v>0.82323559999999996</v>
      </c>
      <c r="J469" s="16">
        <v>0</v>
      </c>
    </row>
    <row r="470" spans="1:10" ht="14.5" x14ac:dyDescent="0.35">
      <c r="A470" t="str">
        <f t="shared" si="15"/>
        <v>PENETRACION (%)Total bebidas de vinoDE 35 A 49 AÑOS</v>
      </c>
      <c r="B470" s="16">
        <v>0</v>
      </c>
      <c r="C470" s="16">
        <v>0</v>
      </c>
      <c r="D470" s="16" t="s">
        <v>83</v>
      </c>
      <c r="E470" s="16">
        <v>3.4123950000000001</v>
      </c>
      <c r="F470" s="16">
        <v>3.223859</v>
      </c>
      <c r="G470" s="16">
        <v>2.0851989999999998</v>
      </c>
      <c r="H470" s="16">
        <v>1.793841</v>
      </c>
      <c r="J470" s="16">
        <v>0</v>
      </c>
    </row>
    <row r="471" spans="1:10" ht="14.5" x14ac:dyDescent="0.35">
      <c r="A471" t="str">
        <f t="shared" si="15"/>
        <v>PENETRACION (%)Total bebidas de vinoDE 50 A 59 AÑOS</v>
      </c>
      <c r="B471" s="16">
        <v>0</v>
      </c>
      <c r="C471" s="16">
        <v>0</v>
      </c>
      <c r="D471" s="16" t="s">
        <v>84</v>
      </c>
      <c r="E471" s="16">
        <v>8.1218950000000003</v>
      </c>
      <c r="F471" s="16">
        <v>6.2119609999999996</v>
      </c>
      <c r="G471" s="16">
        <v>7.7097249999999997</v>
      </c>
      <c r="H471" s="16">
        <v>4.863321</v>
      </c>
      <c r="J471" s="16">
        <v>0</v>
      </c>
    </row>
    <row r="472" spans="1:10" ht="14.5" x14ac:dyDescent="0.35">
      <c r="A472" t="str">
        <f t="shared" si="15"/>
        <v>PENETRACION (%)Total bebidas de vinoDE 60 A 75 AÑOS</v>
      </c>
      <c r="B472" s="16">
        <v>0</v>
      </c>
      <c r="C472" s="16">
        <v>0</v>
      </c>
      <c r="D472" s="16" t="s">
        <v>85</v>
      </c>
      <c r="E472" s="16">
        <v>12.8109</v>
      </c>
      <c r="F472" s="16">
        <v>12.693949999999999</v>
      </c>
      <c r="G472" s="16">
        <v>11.45754</v>
      </c>
      <c r="H472" s="16">
        <v>13.86782</v>
      </c>
      <c r="J472" s="16">
        <v>0</v>
      </c>
    </row>
    <row r="473" spans="1:10" ht="14.5" x14ac:dyDescent="0.35">
      <c r="A473" t="str">
        <f t="shared" si="15"/>
        <v>PENETRACION (%)Total bebidas de vinoNIVEL ALTO</v>
      </c>
      <c r="B473" s="16">
        <v>0</v>
      </c>
      <c r="C473" s="16">
        <v>0</v>
      </c>
      <c r="D473" s="16" t="s">
        <v>86</v>
      </c>
      <c r="E473" s="16">
        <v>7.2691980000000003</v>
      </c>
      <c r="F473" s="16">
        <v>7.1256279999999999</v>
      </c>
      <c r="G473" s="16">
        <v>5.8898099999999998</v>
      </c>
      <c r="H473" s="16">
        <v>4.4313330000000004</v>
      </c>
      <c r="J473" s="16">
        <v>0</v>
      </c>
    </row>
    <row r="474" spans="1:10" ht="14.5" x14ac:dyDescent="0.35">
      <c r="A474" t="str">
        <f t="shared" si="15"/>
        <v>PENETRACION (%)Total bebidas de vinoNIVEL MEDIO ALTO</v>
      </c>
      <c r="B474" s="16">
        <v>0</v>
      </c>
      <c r="C474" s="16">
        <v>0</v>
      </c>
      <c r="D474" s="16" t="s">
        <v>87</v>
      </c>
      <c r="E474" s="16">
        <v>4.2479449999999996</v>
      </c>
      <c r="F474" s="16">
        <v>3.6118399999999999</v>
      </c>
      <c r="G474" s="16">
        <v>4.1111199999999997</v>
      </c>
      <c r="H474" s="16">
        <v>3.171414</v>
      </c>
      <c r="J474" s="16">
        <v>0</v>
      </c>
    </row>
    <row r="475" spans="1:10" ht="14.5" x14ac:dyDescent="0.35">
      <c r="A475" t="str">
        <f t="shared" si="15"/>
        <v>PENETRACION (%)Total bebidas de vinoNIVEL MEDIO</v>
      </c>
      <c r="B475" s="16">
        <v>0</v>
      </c>
      <c r="C475" s="16">
        <v>0</v>
      </c>
      <c r="D475" s="16" t="s">
        <v>88</v>
      </c>
      <c r="E475" s="16">
        <v>5.7758339999999997</v>
      </c>
      <c r="F475" s="16">
        <v>5.5178190000000003</v>
      </c>
      <c r="G475" s="16">
        <v>5.8836279999999999</v>
      </c>
      <c r="H475" s="16">
        <v>5.5791729999999999</v>
      </c>
      <c r="J475" s="16">
        <v>0</v>
      </c>
    </row>
    <row r="476" spans="1:10" ht="14.5" x14ac:dyDescent="0.35">
      <c r="A476" t="str">
        <f t="shared" si="15"/>
        <v>PENETRACION (%)Total bebidas de vinoNIVEL MEDIO BAJO</v>
      </c>
      <c r="B476" s="16">
        <v>0</v>
      </c>
      <c r="C476" s="16">
        <v>0</v>
      </c>
      <c r="D476" s="16" t="s">
        <v>89</v>
      </c>
      <c r="E476" s="16">
        <v>7.507771</v>
      </c>
      <c r="F476" s="16">
        <v>6.2248640000000002</v>
      </c>
      <c r="G476" s="16">
        <v>4.5118669999999996</v>
      </c>
      <c r="H476" s="16">
        <v>8.1671720000000008</v>
      </c>
      <c r="J476" s="16">
        <v>0</v>
      </c>
    </row>
    <row r="477" spans="1:10" ht="14.5" x14ac:dyDescent="0.35">
      <c r="A477" t="str">
        <f t="shared" si="15"/>
        <v>PENETRACION (%)Total bebidas de vinoNIVEL BAJO</v>
      </c>
      <c r="B477" s="16">
        <v>0</v>
      </c>
      <c r="C477" s="16">
        <v>0</v>
      </c>
      <c r="D477" s="16" t="s">
        <v>90</v>
      </c>
      <c r="E477" s="16">
        <v>6.0092689999999997</v>
      </c>
      <c r="F477" s="16">
        <v>5.4175069999999996</v>
      </c>
      <c r="G477" s="16">
        <v>4.1804180000000004</v>
      </c>
      <c r="H477" s="16">
        <v>5.0287129999999998</v>
      </c>
      <c r="J477" s="16">
        <v>0</v>
      </c>
    </row>
    <row r="478" spans="1:10" ht="14.5" x14ac:dyDescent="0.35">
      <c r="A478" t="str">
        <f>$B$394&amp;$C$478&amp;D478</f>
        <v>PENETRACION (%)SidraT.ESPAÑA</v>
      </c>
      <c r="B478" s="16">
        <v>0</v>
      </c>
      <c r="C478" s="16" t="s">
        <v>138</v>
      </c>
      <c r="D478" s="16" t="s">
        <v>22</v>
      </c>
      <c r="E478" s="16">
        <v>0.3765172</v>
      </c>
      <c r="F478" s="16">
        <v>0.29996489999999998</v>
      </c>
      <c r="G478" s="16">
        <v>0.26806950000000002</v>
      </c>
      <c r="H478" s="16">
        <v>0.1736338</v>
      </c>
      <c r="J478" s="16">
        <v>0</v>
      </c>
    </row>
    <row r="479" spans="1:10" ht="14.5" x14ac:dyDescent="0.35">
      <c r="A479" t="str">
        <f t="shared" ref="A479:A505" si="16">$B$394&amp;$C$478&amp;D479</f>
        <v>PENETRACION (%)SidraBCN AM</v>
      </c>
      <c r="B479" s="16">
        <v>0</v>
      </c>
      <c r="C479" s="16">
        <v>0</v>
      </c>
      <c r="D479" s="16" t="s">
        <v>72</v>
      </c>
      <c r="E479" s="16">
        <v>0</v>
      </c>
      <c r="F479" s="16">
        <v>0</v>
      </c>
      <c r="G479" s="16">
        <v>0</v>
      </c>
      <c r="H479" s="16">
        <v>0</v>
      </c>
      <c r="J479" s="16">
        <v>0</v>
      </c>
    </row>
    <row r="480" spans="1:10" ht="14.5" x14ac:dyDescent="0.35">
      <c r="A480" t="str">
        <f t="shared" si="16"/>
        <v>PENETRACION (%)SidraREST.CAT ARAGON</v>
      </c>
      <c r="B480" s="16">
        <v>0</v>
      </c>
      <c r="C480" s="16">
        <v>0</v>
      </c>
      <c r="D480" s="16" t="s">
        <v>73</v>
      </c>
      <c r="E480" s="16">
        <v>0.40255800000000003</v>
      </c>
      <c r="F480" s="16">
        <v>0.23167180000000001</v>
      </c>
      <c r="G480" s="16">
        <v>1.088006</v>
      </c>
      <c r="H480" s="16">
        <v>0</v>
      </c>
      <c r="J480" s="16">
        <v>0</v>
      </c>
    </row>
    <row r="481" spans="1:10" ht="14.5" x14ac:dyDescent="0.35">
      <c r="A481" t="str">
        <f t="shared" si="16"/>
        <v>PENETRACION (%)SidraLEVANTE</v>
      </c>
      <c r="B481" s="16">
        <v>0</v>
      </c>
      <c r="C481" s="16">
        <v>0</v>
      </c>
      <c r="D481" s="16" t="s">
        <v>74</v>
      </c>
      <c r="E481" s="16">
        <v>1.0535639999999999</v>
      </c>
      <c r="F481" s="16">
        <v>1.0348059999999999</v>
      </c>
      <c r="G481" s="16">
        <v>0</v>
      </c>
      <c r="H481" s="16">
        <v>0.32211859999999998</v>
      </c>
      <c r="J481" s="16">
        <v>0</v>
      </c>
    </row>
    <row r="482" spans="1:10" ht="14.5" x14ac:dyDescent="0.35">
      <c r="A482" t="str">
        <f t="shared" si="16"/>
        <v>PENETRACION (%)SidraANDALUCIA</v>
      </c>
      <c r="B482" s="16">
        <v>0</v>
      </c>
      <c r="C482" s="16">
        <v>0</v>
      </c>
      <c r="D482" s="16" t="s">
        <v>75</v>
      </c>
      <c r="E482" s="16">
        <v>0.2312361</v>
      </c>
      <c r="F482" s="16">
        <v>0</v>
      </c>
      <c r="G482" s="16">
        <v>0</v>
      </c>
      <c r="H482" s="16">
        <v>0</v>
      </c>
      <c r="J482" s="16">
        <v>0</v>
      </c>
    </row>
    <row r="483" spans="1:10" ht="14.5" x14ac:dyDescent="0.35">
      <c r="A483" t="str">
        <f t="shared" si="16"/>
        <v>PENETRACION (%)SidraMDD AM</v>
      </c>
      <c r="B483" s="16">
        <v>0</v>
      </c>
      <c r="C483" s="16">
        <v>0</v>
      </c>
      <c r="D483" s="16" t="s">
        <v>76</v>
      </c>
      <c r="E483" s="16">
        <v>0.15457119999999999</v>
      </c>
      <c r="F483" s="16">
        <v>0</v>
      </c>
      <c r="G483" s="16">
        <v>0</v>
      </c>
      <c r="H483" s="16">
        <v>0</v>
      </c>
      <c r="J483" s="16">
        <v>0</v>
      </c>
    </row>
    <row r="484" spans="1:10" ht="14.5" x14ac:dyDescent="0.35">
      <c r="A484" t="str">
        <f t="shared" si="16"/>
        <v>PENETRACION (%)SidraRTO CENTRO</v>
      </c>
      <c r="B484" s="16">
        <v>0</v>
      </c>
      <c r="C484" s="16">
        <v>0</v>
      </c>
      <c r="D484" s="16" t="s">
        <v>77</v>
      </c>
      <c r="E484" s="16">
        <v>0</v>
      </c>
      <c r="F484" s="16">
        <v>0</v>
      </c>
      <c r="G484" s="16">
        <v>0</v>
      </c>
      <c r="H484" s="16">
        <v>0.33438620000000002</v>
      </c>
      <c r="J484" s="16">
        <v>0</v>
      </c>
    </row>
    <row r="485" spans="1:10" ht="14.5" x14ac:dyDescent="0.35">
      <c r="A485" t="str">
        <f t="shared" si="16"/>
        <v>PENETRACION (%)SidraNORTE-CENTRO</v>
      </c>
      <c r="B485" s="16">
        <v>0</v>
      </c>
      <c r="C485" s="16">
        <v>0</v>
      </c>
      <c r="D485" s="16" t="s">
        <v>78</v>
      </c>
      <c r="E485" s="16">
        <v>0.3922563</v>
      </c>
      <c r="F485" s="16">
        <v>0.74197069999999998</v>
      </c>
      <c r="G485" s="16">
        <v>0.81563459999999999</v>
      </c>
      <c r="H485" s="16">
        <v>0</v>
      </c>
      <c r="J485" s="16">
        <v>0</v>
      </c>
    </row>
    <row r="486" spans="1:10" ht="14.5" x14ac:dyDescent="0.35">
      <c r="A486" t="str">
        <f t="shared" si="16"/>
        <v>PENETRACION (%)SidraNOROESTE</v>
      </c>
      <c r="B486" s="16">
        <v>0</v>
      </c>
      <c r="C486" s="16">
        <v>0</v>
      </c>
      <c r="D486" s="16" t="s">
        <v>79</v>
      </c>
      <c r="E486" s="16">
        <v>0.50010679999999996</v>
      </c>
      <c r="F486" s="16">
        <v>0.84431690000000004</v>
      </c>
      <c r="G486" s="16">
        <v>1.1345400000000001</v>
      </c>
      <c r="H486" s="16">
        <v>1.41831</v>
      </c>
      <c r="J486" s="16">
        <v>0</v>
      </c>
    </row>
    <row r="487" spans="1:10" ht="14.5" x14ac:dyDescent="0.35">
      <c r="A487" t="str">
        <f t="shared" si="16"/>
        <v>PENETRACION (%)Sidra&lt;2MIL</v>
      </c>
      <c r="B487" s="16">
        <v>0</v>
      </c>
      <c r="C487" s="16">
        <v>0</v>
      </c>
      <c r="D487" s="16" t="s">
        <v>41</v>
      </c>
      <c r="E487" s="16">
        <v>0</v>
      </c>
      <c r="F487" s="16">
        <v>0</v>
      </c>
      <c r="G487" s="16">
        <v>0</v>
      </c>
      <c r="H487" s="16">
        <v>0</v>
      </c>
      <c r="J487" s="16">
        <v>0</v>
      </c>
    </row>
    <row r="488" spans="1:10" ht="14.5" x14ac:dyDescent="0.35">
      <c r="A488" t="str">
        <f t="shared" si="16"/>
        <v>PENETRACION (%)Sidra2-5MIL</v>
      </c>
      <c r="B488" s="16">
        <v>0</v>
      </c>
      <c r="C488" s="16">
        <v>0</v>
      </c>
      <c r="D488" s="16" t="s">
        <v>44</v>
      </c>
      <c r="E488" s="16">
        <v>0</v>
      </c>
      <c r="F488" s="16">
        <v>0.84058739999999998</v>
      </c>
      <c r="G488" s="16">
        <v>0.95475589999999999</v>
      </c>
      <c r="H488" s="16">
        <v>0</v>
      </c>
      <c r="J488" s="16">
        <v>0</v>
      </c>
    </row>
    <row r="489" spans="1:10" ht="14.5" x14ac:dyDescent="0.35">
      <c r="A489" t="str">
        <f t="shared" si="16"/>
        <v>PENETRACION (%)Sidra5-10MIL</v>
      </c>
      <c r="B489" s="16">
        <v>0</v>
      </c>
      <c r="C489" s="16">
        <v>0</v>
      </c>
      <c r="D489" s="16" t="s">
        <v>46</v>
      </c>
      <c r="E489" s="16">
        <v>1.0243</v>
      </c>
      <c r="F489" s="16">
        <v>0</v>
      </c>
      <c r="G489" s="16">
        <v>0.56224799999999997</v>
      </c>
      <c r="H489" s="16">
        <v>0</v>
      </c>
      <c r="J489" s="16">
        <v>0</v>
      </c>
    </row>
    <row r="490" spans="1:10" ht="14.5" x14ac:dyDescent="0.35">
      <c r="A490" t="str">
        <f t="shared" si="16"/>
        <v>PENETRACION (%)Sidra10-30MIL</v>
      </c>
      <c r="B490" s="16">
        <v>0</v>
      </c>
      <c r="C490" s="16">
        <v>0</v>
      </c>
      <c r="D490" s="16" t="s">
        <v>48</v>
      </c>
      <c r="E490" s="16">
        <v>0.23440620000000001</v>
      </c>
      <c r="F490" s="16">
        <v>0.29541679999999998</v>
      </c>
      <c r="G490" s="16">
        <v>0.1268108</v>
      </c>
      <c r="H490" s="16">
        <v>0.17526249999999999</v>
      </c>
      <c r="J490" s="16">
        <v>0</v>
      </c>
    </row>
    <row r="491" spans="1:10" ht="14.5" x14ac:dyDescent="0.35">
      <c r="A491" t="str">
        <f t="shared" si="16"/>
        <v>PENETRACION (%)Sidra30-100MIL</v>
      </c>
      <c r="B491" s="16">
        <v>0</v>
      </c>
      <c r="C491" s="16">
        <v>0</v>
      </c>
      <c r="D491" s="16" t="s">
        <v>50</v>
      </c>
      <c r="E491" s="16">
        <v>0.77657949999999998</v>
      </c>
      <c r="F491" s="16">
        <v>0.14537520000000001</v>
      </c>
      <c r="G491" s="16">
        <v>0</v>
      </c>
      <c r="H491" s="16">
        <v>0.51445280000000004</v>
      </c>
      <c r="J491" s="16">
        <v>0</v>
      </c>
    </row>
    <row r="492" spans="1:10" ht="14.5" x14ac:dyDescent="0.35">
      <c r="A492" t="str">
        <f t="shared" si="16"/>
        <v>PENETRACION (%)Sidra100-200MIL</v>
      </c>
      <c r="B492" s="16">
        <v>0</v>
      </c>
      <c r="C492" s="16">
        <v>0</v>
      </c>
      <c r="D492" s="16" t="s">
        <v>52</v>
      </c>
      <c r="E492" s="16">
        <v>0</v>
      </c>
      <c r="F492" s="16">
        <v>0.58387560000000005</v>
      </c>
      <c r="G492" s="16">
        <v>0.92411580000000004</v>
      </c>
      <c r="H492" s="16">
        <v>0</v>
      </c>
      <c r="J492" s="16">
        <v>0</v>
      </c>
    </row>
    <row r="493" spans="1:10" ht="14.5" x14ac:dyDescent="0.35">
      <c r="A493" t="str">
        <f t="shared" si="16"/>
        <v>PENETRACION (%)Sidra200-500MIL</v>
      </c>
      <c r="B493" s="16">
        <v>0</v>
      </c>
      <c r="C493" s="16">
        <v>0</v>
      </c>
      <c r="D493" s="16" t="s">
        <v>54</v>
      </c>
      <c r="E493" s="16">
        <v>0.52792950000000005</v>
      </c>
      <c r="F493" s="16">
        <v>0.81711330000000004</v>
      </c>
      <c r="G493" s="16">
        <v>0.69782719999999998</v>
      </c>
      <c r="H493" s="16">
        <v>0.72760069999999999</v>
      </c>
      <c r="J493" s="16">
        <v>0</v>
      </c>
    </row>
    <row r="494" spans="1:10" ht="14.5" x14ac:dyDescent="0.35">
      <c r="A494" t="str">
        <f t="shared" si="16"/>
        <v>PENETRACION (%)Sidra&gt;500MIL</v>
      </c>
      <c r="B494" s="16">
        <v>0</v>
      </c>
      <c r="C494" s="16">
        <v>0</v>
      </c>
      <c r="D494" s="16" t="s">
        <v>56</v>
      </c>
      <c r="E494" s="16">
        <v>0.120382</v>
      </c>
      <c r="F494" s="16">
        <v>0.16439029999999999</v>
      </c>
      <c r="G494" s="16">
        <v>0</v>
      </c>
      <c r="H494" s="16">
        <v>0</v>
      </c>
      <c r="J494" s="16">
        <v>0</v>
      </c>
    </row>
    <row r="495" spans="1:10" ht="14.5" x14ac:dyDescent="0.35">
      <c r="A495" t="str">
        <f t="shared" si="16"/>
        <v>PENETRACION (%)SidraDE 15 A 19 AÑOS</v>
      </c>
      <c r="B495" s="16">
        <v>0</v>
      </c>
      <c r="C495" s="16">
        <v>0</v>
      </c>
      <c r="D495" s="16" t="s">
        <v>80</v>
      </c>
      <c r="E495" s="16">
        <v>0</v>
      </c>
      <c r="F495" s="16">
        <v>0</v>
      </c>
      <c r="G495" s="16">
        <v>0</v>
      </c>
      <c r="H495" s="16">
        <v>0</v>
      </c>
      <c r="J495" s="16">
        <v>0</v>
      </c>
    </row>
    <row r="496" spans="1:10" ht="14.5" x14ac:dyDescent="0.35">
      <c r="A496" t="str">
        <f t="shared" si="16"/>
        <v>PENETRACION (%)SidraDE 20 A 24 AÑOS</v>
      </c>
      <c r="B496" s="16">
        <v>0</v>
      </c>
      <c r="C496" s="16">
        <v>0</v>
      </c>
      <c r="D496" s="16" t="s">
        <v>81</v>
      </c>
      <c r="E496" s="16">
        <v>0</v>
      </c>
      <c r="F496" s="16">
        <v>0</v>
      </c>
      <c r="G496" s="16">
        <v>0</v>
      </c>
      <c r="H496" s="16">
        <v>0</v>
      </c>
      <c r="J496" s="16">
        <v>0</v>
      </c>
    </row>
    <row r="497" spans="1:10" ht="14.5" x14ac:dyDescent="0.35">
      <c r="A497" t="str">
        <f t="shared" si="16"/>
        <v>PENETRACION (%)SidraDE 25 A 34 AÑOS</v>
      </c>
      <c r="B497" s="16">
        <v>0</v>
      </c>
      <c r="C497" s="16">
        <v>0</v>
      </c>
      <c r="D497" s="16" t="s">
        <v>82</v>
      </c>
      <c r="E497" s="16">
        <v>0.47231620000000002</v>
      </c>
      <c r="F497" s="16">
        <v>0.1948706</v>
      </c>
      <c r="G497" s="16">
        <v>0</v>
      </c>
      <c r="H497" s="16">
        <v>0</v>
      </c>
      <c r="J497" s="16">
        <v>0</v>
      </c>
    </row>
    <row r="498" spans="1:10" ht="14.5" x14ac:dyDescent="0.35">
      <c r="A498" t="str">
        <f t="shared" si="16"/>
        <v>PENETRACION (%)SidraDE 35 A 49 AÑOS</v>
      </c>
      <c r="B498" s="16">
        <v>0</v>
      </c>
      <c r="C498" s="16">
        <v>0</v>
      </c>
      <c r="D498" s="16" t="s">
        <v>83</v>
      </c>
      <c r="E498" s="16">
        <v>0.33998519999999999</v>
      </c>
      <c r="F498" s="16">
        <v>0.32088240000000001</v>
      </c>
      <c r="G498" s="16">
        <v>0</v>
      </c>
      <c r="H498" s="16">
        <v>0</v>
      </c>
      <c r="J498" s="16">
        <v>0</v>
      </c>
    </row>
    <row r="499" spans="1:10" ht="14.5" x14ac:dyDescent="0.35">
      <c r="A499" t="str">
        <f t="shared" si="16"/>
        <v>PENETRACION (%)SidraDE 50 A 59 AÑOS</v>
      </c>
      <c r="B499" s="16">
        <v>0</v>
      </c>
      <c r="C499" s="16">
        <v>0</v>
      </c>
      <c r="D499" s="16" t="s">
        <v>84</v>
      </c>
      <c r="E499" s="16">
        <v>0.99995029999999996</v>
      </c>
      <c r="F499" s="16">
        <v>0.42524279999999998</v>
      </c>
      <c r="G499" s="16">
        <v>0.35285909999999998</v>
      </c>
      <c r="H499" s="16">
        <v>0.55781449999999999</v>
      </c>
      <c r="J499" s="16">
        <v>0</v>
      </c>
    </row>
    <row r="500" spans="1:10" ht="14.5" x14ac:dyDescent="0.35">
      <c r="A500" t="str">
        <f t="shared" si="16"/>
        <v>PENETRACION (%)SidraDE 60 A 75 AÑOS</v>
      </c>
      <c r="B500" s="16">
        <v>0</v>
      </c>
      <c r="C500" s="16">
        <v>0</v>
      </c>
      <c r="D500" s="16" t="s">
        <v>85</v>
      </c>
      <c r="E500" s="16">
        <v>0</v>
      </c>
      <c r="F500" s="16">
        <v>0.55375129999999995</v>
      </c>
      <c r="G500" s="16">
        <v>0.959762</v>
      </c>
      <c r="H500" s="16">
        <v>0.47280250000000001</v>
      </c>
      <c r="J500" s="16">
        <v>0</v>
      </c>
    </row>
    <row r="501" spans="1:10" ht="14.5" x14ac:dyDescent="0.35">
      <c r="A501" t="str">
        <f t="shared" si="16"/>
        <v>PENETRACION (%)SidraNIVEL ALTO</v>
      </c>
      <c r="B501" s="16">
        <v>0</v>
      </c>
      <c r="C501" s="16">
        <v>0</v>
      </c>
      <c r="D501" s="16" t="s">
        <v>86</v>
      </c>
      <c r="E501" s="16">
        <v>0.23262650000000001</v>
      </c>
      <c r="F501" s="16">
        <v>0.37358809999999998</v>
      </c>
      <c r="G501" s="16">
        <v>0.47708</v>
      </c>
      <c r="H501" s="16">
        <v>0</v>
      </c>
      <c r="J501" s="16">
        <v>0</v>
      </c>
    </row>
    <row r="502" spans="1:10" ht="14.5" x14ac:dyDescent="0.35">
      <c r="A502" t="str">
        <f t="shared" si="16"/>
        <v>PENETRACION (%)SidraNIVEL MEDIO ALTO</v>
      </c>
      <c r="B502" s="16">
        <v>0</v>
      </c>
      <c r="C502" s="16">
        <v>0</v>
      </c>
      <c r="D502" s="16" t="s">
        <v>87</v>
      </c>
      <c r="E502" s="16">
        <v>0.41110720000000001</v>
      </c>
      <c r="F502" s="16">
        <v>0</v>
      </c>
      <c r="G502" s="16">
        <v>0.42117300000000002</v>
      </c>
      <c r="H502" s="16">
        <v>0</v>
      </c>
      <c r="J502" s="16">
        <v>0</v>
      </c>
    </row>
    <row r="503" spans="1:10" ht="14.5" x14ac:dyDescent="0.35">
      <c r="A503" t="str">
        <f t="shared" si="16"/>
        <v>PENETRACION (%)SidraNIVEL MEDIO</v>
      </c>
      <c r="B503" s="16">
        <v>0</v>
      </c>
      <c r="C503" s="16">
        <v>0</v>
      </c>
      <c r="D503" s="16" t="s">
        <v>88</v>
      </c>
      <c r="E503" s="16">
        <v>8.2628960000000001E-2</v>
      </c>
      <c r="F503" s="16">
        <v>0.60795189999999999</v>
      </c>
      <c r="G503" s="16">
        <v>0.47996650000000002</v>
      </c>
      <c r="H503" s="16">
        <v>0.553647</v>
      </c>
      <c r="J503" s="16">
        <v>0</v>
      </c>
    </row>
    <row r="504" spans="1:10" ht="14.5" x14ac:dyDescent="0.35">
      <c r="A504" t="str">
        <f t="shared" si="16"/>
        <v>PENETRACION (%)SidraNIVEL MEDIO BAJO</v>
      </c>
      <c r="B504" s="16">
        <v>0</v>
      </c>
      <c r="C504" s="16">
        <v>0</v>
      </c>
      <c r="D504" s="16" t="s">
        <v>89</v>
      </c>
      <c r="E504" s="16">
        <v>0.1399849</v>
      </c>
      <c r="F504" s="16">
        <v>0.38666610000000001</v>
      </c>
      <c r="G504" s="16">
        <v>0.1556033</v>
      </c>
      <c r="H504" s="16">
        <v>0.40000619999999998</v>
      </c>
      <c r="J504" s="16">
        <v>0</v>
      </c>
    </row>
    <row r="505" spans="1:10" ht="14.5" x14ac:dyDescent="0.35">
      <c r="A505" t="str">
        <f t="shared" si="16"/>
        <v>PENETRACION (%)SidraNIVEL BAJO</v>
      </c>
      <c r="B505" s="16">
        <v>0</v>
      </c>
      <c r="C505" s="16">
        <v>0</v>
      </c>
      <c r="D505" s="16" t="s">
        <v>90</v>
      </c>
      <c r="E505" s="16">
        <v>0.93927850000000002</v>
      </c>
      <c r="F505" s="16">
        <v>0.12446359999999999</v>
      </c>
      <c r="G505" s="16">
        <v>0</v>
      </c>
      <c r="H505" s="16">
        <v>0</v>
      </c>
      <c r="J505" s="16">
        <v>0</v>
      </c>
    </row>
    <row r="506" spans="1:10" ht="14.5" x14ac:dyDescent="0.35">
      <c r="A506" t="str">
        <f>$B$394&amp;$C$506&amp;D506</f>
        <v>PENETRACION (%)CervezaT.ESPAÑA</v>
      </c>
      <c r="B506" s="16">
        <v>0</v>
      </c>
      <c r="C506" s="16" t="s">
        <v>139</v>
      </c>
      <c r="D506" s="16" t="s">
        <v>22</v>
      </c>
      <c r="E506" s="16">
        <v>4.6339560000000004</v>
      </c>
      <c r="F506" s="16">
        <v>3.9915569999999998</v>
      </c>
      <c r="G506" s="16">
        <v>4.9630840000000003</v>
      </c>
      <c r="H506" s="16">
        <v>4.4795930000000004</v>
      </c>
      <c r="J506" s="16">
        <v>0</v>
      </c>
    </row>
    <row r="507" spans="1:10" ht="14.5" x14ac:dyDescent="0.35">
      <c r="A507" t="str">
        <f t="shared" ref="A507:A533" si="17">$B$394&amp;$C$506&amp;D507</f>
        <v>PENETRACION (%)CervezaBCN AM</v>
      </c>
      <c r="B507" s="16">
        <v>0</v>
      </c>
      <c r="C507" s="16">
        <v>0</v>
      </c>
      <c r="D507" s="16" t="s">
        <v>72</v>
      </c>
      <c r="E507" s="16">
        <v>8.9986820000000005</v>
      </c>
      <c r="F507" s="16">
        <v>2.889097</v>
      </c>
      <c r="G507" s="16">
        <v>8.5181690000000003</v>
      </c>
      <c r="H507" s="16">
        <v>6.0430460000000004</v>
      </c>
      <c r="J507" s="16">
        <v>0</v>
      </c>
    </row>
    <row r="508" spans="1:10" ht="14.5" x14ac:dyDescent="0.35">
      <c r="A508" t="str">
        <f t="shared" si="17"/>
        <v>PENETRACION (%)CervezaREST.CAT ARAGON</v>
      </c>
      <c r="B508" s="16">
        <v>0</v>
      </c>
      <c r="C508" s="16">
        <v>0</v>
      </c>
      <c r="D508" s="16" t="s">
        <v>73</v>
      </c>
      <c r="E508" s="16">
        <v>2.8900969999999999</v>
      </c>
      <c r="F508" s="16">
        <v>5.3657779999999997</v>
      </c>
      <c r="G508" s="16">
        <v>5.9848660000000002</v>
      </c>
      <c r="H508" s="16">
        <v>5.3020769999999997</v>
      </c>
      <c r="J508" s="16">
        <v>0</v>
      </c>
    </row>
    <row r="509" spans="1:10" ht="14.5" x14ac:dyDescent="0.35">
      <c r="A509" t="str">
        <f t="shared" si="17"/>
        <v>PENETRACION (%)CervezaLEVANTE</v>
      </c>
      <c r="B509" s="16">
        <v>0</v>
      </c>
      <c r="C509" s="16">
        <v>0</v>
      </c>
      <c r="D509" s="16" t="s">
        <v>74</v>
      </c>
      <c r="E509" s="16">
        <v>5.702534</v>
      </c>
      <c r="F509" s="16">
        <v>3.5072580000000002</v>
      </c>
      <c r="G509" s="16">
        <v>5.0036620000000003</v>
      </c>
      <c r="H509" s="16">
        <v>4.231382</v>
      </c>
      <c r="J509" s="16">
        <v>0</v>
      </c>
    </row>
    <row r="510" spans="1:10" ht="14.5" x14ac:dyDescent="0.35">
      <c r="A510" t="str">
        <f t="shared" si="17"/>
        <v>PENETRACION (%)CervezaANDALUCIA</v>
      </c>
      <c r="B510" s="16">
        <v>0</v>
      </c>
      <c r="C510" s="16">
        <v>0</v>
      </c>
      <c r="D510" s="16" t="s">
        <v>75</v>
      </c>
      <c r="E510" s="16">
        <v>4.3834650000000002</v>
      </c>
      <c r="F510" s="16">
        <v>3.7818149999999999</v>
      </c>
      <c r="G510" s="16">
        <v>4.5186570000000001</v>
      </c>
      <c r="H510" s="16">
        <v>5.4341720000000002</v>
      </c>
      <c r="J510" s="16">
        <v>0</v>
      </c>
    </row>
    <row r="511" spans="1:10" ht="14.5" x14ac:dyDescent="0.35">
      <c r="A511" t="str">
        <f t="shared" si="17"/>
        <v>PENETRACION (%)CervezaMDD AM</v>
      </c>
      <c r="B511" s="16">
        <v>0</v>
      </c>
      <c r="C511" s="16">
        <v>0</v>
      </c>
      <c r="D511" s="16" t="s">
        <v>76</v>
      </c>
      <c r="E511" s="16">
        <v>4.3670640000000001</v>
      </c>
      <c r="F511" s="16">
        <v>3.4570799999999999</v>
      </c>
      <c r="G511" s="16">
        <v>5.1174020000000002</v>
      </c>
      <c r="H511" s="16">
        <v>1.4708600000000001</v>
      </c>
      <c r="J511" s="16">
        <v>0</v>
      </c>
    </row>
    <row r="512" spans="1:10" ht="14.5" x14ac:dyDescent="0.35">
      <c r="A512" t="str">
        <f t="shared" si="17"/>
        <v>PENETRACION (%)CervezaRTO CENTRO</v>
      </c>
      <c r="B512" s="16">
        <v>0</v>
      </c>
      <c r="C512" s="16">
        <v>0</v>
      </c>
      <c r="D512" s="16" t="s">
        <v>77</v>
      </c>
      <c r="E512" s="16">
        <v>3.731452</v>
      </c>
      <c r="F512" s="16">
        <v>4.9388759999999996</v>
      </c>
      <c r="G512" s="16">
        <v>4.3275769999999998</v>
      </c>
      <c r="H512" s="16">
        <v>3.201641</v>
      </c>
      <c r="J512" s="16">
        <v>0</v>
      </c>
    </row>
    <row r="513" spans="1:10" ht="14.5" x14ac:dyDescent="0.35">
      <c r="A513" t="str">
        <f t="shared" si="17"/>
        <v>PENETRACION (%)CervezaNORTE-CENTRO</v>
      </c>
      <c r="B513" s="16">
        <v>0</v>
      </c>
      <c r="C513" s="16">
        <v>0</v>
      </c>
      <c r="D513" s="16" t="s">
        <v>78</v>
      </c>
      <c r="E513" s="16">
        <v>4.7014250000000004</v>
      </c>
      <c r="F513" s="16">
        <v>5.6061030000000001</v>
      </c>
      <c r="G513" s="16">
        <v>3.0502530000000001</v>
      </c>
      <c r="H513" s="16">
        <v>6.17103</v>
      </c>
      <c r="J513" s="16">
        <v>0</v>
      </c>
    </row>
    <row r="514" spans="1:10" ht="14.5" x14ac:dyDescent="0.35">
      <c r="A514" t="str">
        <f t="shared" si="17"/>
        <v>PENETRACION (%)CervezaNOROESTE</v>
      </c>
      <c r="B514" s="16">
        <v>0</v>
      </c>
      <c r="C514" s="16">
        <v>0</v>
      </c>
      <c r="D514" s="16" t="s">
        <v>79</v>
      </c>
      <c r="E514" s="16">
        <v>7.3433799999999998</v>
      </c>
      <c r="F514" s="16">
        <v>6.1807150000000002</v>
      </c>
      <c r="G514" s="16">
        <v>3.651643</v>
      </c>
      <c r="H514" s="16">
        <v>4.3332220000000001</v>
      </c>
      <c r="J514" s="16">
        <v>0</v>
      </c>
    </row>
    <row r="515" spans="1:10" ht="14.5" x14ac:dyDescent="0.35">
      <c r="A515" t="str">
        <f t="shared" si="17"/>
        <v>PENETRACION (%)Cerveza&lt;2MIL</v>
      </c>
      <c r="B515" s="16">
        <v>0</v>
      </c>
      <c r="C515" s="16">
        <v>0</v>
      </c>
      <c r="D515" s="16" t="s">
        <v>41</v>
      </c>
      <c r="E515" s="16">
        <v>3.1696240000000002</v>
      </c>
      <c r="F515" s="16">
        <v>2.5732520000000001</v>
      </c>
      <c r="G515" s="16">
        <v>1.5274190000000001</v>
      </c>
      <c r="H515" s="16">
        <v>7.0267359999999996</v>
      </c>
      <c r="J515" s="16">
        <v>0</v>
      </c>
    </row>
    <row r="516" spans="1:10" ht="14.5" x14ac:dyDescent="0.35">
      <c r="A516" t="str">
        <f t="shared" si="17"/>
        <v>PENETRACION (%)Cerveza2-5MIL</v>
      </c>
      <c r="B516" s="16">
        <v>0</v>
      </c>
      <c r="C516" s="16">
        <v>0</v>
      </c>
      <c r="D516" s="16" t="s">
        <v>44</v>
      </c>
      <c r="E516" s="16">
        <v>3.0224540000000002</v>
      </c>
      <c r="F516" s="16">
        <v>5.9526779999999997</v>
      </c>
      <c r="G516" s="16">
        <v>2.4649529999999999</v>
      </c>
      <c r="H516" s="16">
        <v>6.3609499999999999</v>
      </c>
      <c r="J516" s="16">
        <v>0</v>
      </c>
    </row>
    <row r="517" spans="1:10" ht="14.5" x14ac:dyDescent="0.35">
      <c r="A517" t="str">
        <f t="shared" si="17"/>
        <v>PENETRACION (%)Cerveza5-10MIL</v>
      </c>
      <c r="B517" s="16">
        <v>0</v>
      </c>
      <c r="C517" s="16">
        <v>0</v>
      </c>
      <c r="D517" s="16" t="s">
        <v>46</v>
      </c>
      <c r="E517" s="16">
        <v>2.4943019999999998</v>
      </c>
      <c r="F517" s="16">
        <v>4.2041490000000001</v>
      </c>
      <c r="G517" s="16">
        <v>2.1715949999999999</v>
      </c>
      <c r="H517" s="16">
        <v>1.7919940000000001</v>
      </c>
      <c r="J517" s="16">
        <v>0</v>
      </c>
    </row>
    <row r="518" spans="1:10" ht="14.5" x14ac:dyDescent="0.35">
      <c r="A518" t="str">
        <f t="shared" si="17"/>
        <v>PENETRACION (%)Cerveza10-30MIL</v>
      </c>
      <c r="B518" s="16">
        <v>0</v>
      </c>
      <c r="C518" s="16">
        <v>0</v>
      </c>
      <c r="D518" s="16" t="s">
        <v>48</v>
      </c>
      <c r="E518" s="16">
        <v>5.3924409999999998</v>
      </c>
      <c r="F518" s="16">
        <v>4.7921420000000001</v>
      </c>
      <c r="G518" s="16">
        <v>7.2124069999999998</v>
      </c>
      <c r="H518" s="16">
        <v>6.90069</v>
      </c>
      <c r="J518" s="16">
        <v>0</v>
      </c>
    </row>
    <row r="519" spans="1:10" ht="14.5" x14ac:dyDescent="0.35">
      <c r="A519" t="str">
        <f t="shared" si="17"/>
        <v>PENETRACION (%)Cerveza30-100MIL</v>
      </c>
      <c r="B519" s="16">
        <v>0</v>
      </c>
      <c r="C519" s="16">
        <v>0</v>
      </c>
      <c r="D519" s="16" t="s">
        <v>50</v>
      </c>
      <c r="E519" s="16">
        <v>5.7563620000000002</v>
      </c>
      <c r="F519" s="16">
        <v>3.3160820000000002</v>
      </c>
      <c r="G519" s="16">
        <v>5.2959230000000002</v>
      </c>
      <c r="H519" s="16">
        <v>3.397872</v>
      </c>
      <c r="J519" s="16">
        <v>0</v>
      </c>
    </row>
    <row r="520" spans="1:10" ht="14.5" x14ac:dyDescent="0.35">
      <c r="A520" t="str">
        <f t="shared" si="17"/>
        <v>PENETRACION (%)Cerveza100-200MIL</v>
      </c>
      <c r="B520" s="16">
        <v>0</v>
      </c>
      <c r="C520" s="16">
        <v>0</v>
      </c>
      <c r="D520" s="16" t="s">
        <v>52</v>
      </c>
      <c r="E520" s="16">
        <v>3.5462950000000002</v>
      </c>
      <c r="F520" s="16">
        <v>5.6317680000000001</v>
      </c>
      <c r="G520" s="16">
        <v>2.817345</v>
      </c>
      <c r="H520" s="16">
        <v>4.5532360000000001</v>
      </c>
      <c r="J520" s="16">
        <v>0</v>
      </c>
    </row>
    <row r="521" spans="1:10" ht="14.5" x14ac:dyDescent="0.35">
      <c r="A521" t="str">
        <f t="shared" si="17"/>
        <v>PENETRACION (%)Cerveza200-500MIL</v>
      </c>
      <c r="B521" s="16">
        <v>0</v>
      </c>
      <c r="C521" s="16">
        <v>0</v>
      </c>
      <c r="D521" s="16" t="s">
        <v>54</v>
      </c>
      <c r="E521" s="16">
        <v>8.3462139999999998</v>
      </c>
      <c r="F521" s="16">
        <v>5.4367970000000003</v>
      </c>
      <c r="G521" s="16">
        <v>7.2105129999999997</v>
      </c>
      <c r="H521" s="16">
        <v>3.835156</v>
      </c>
      <c r="J521" s="16">
        <v>0</v>
      </c>
    </row>
    <row r="522" spans="1:10" ht="14.5" x14ac:dyDescent="0.35">
      <c r="A522" t="str">
        <f t="shared" si="17"/>
        <v>PENETRACION (%)Cerveza&gt;500MIL</v>
      </c>
      <c r="B522" s="16">
        <v>0</v>
      </c>
      <c r="C522" s="16">
        <v>0</v>
      </c>
      <c r="D522" s="16" t="s">
        <v>56</v>
      </c>
      <c r="E522" s="16">
        <v>4.5346330000000004</v>
      </c>
      <c r="F522" s="16">
        <v>3.195951</v>
      </c>
      <c r="G522" s="16">
        <v>5.3585370000000001</v>
      </c>
      <c r="H522" s="16">
        <v>4.8507949999999997</v>
      </c>
      <c r="J522" s="16">
        <v>0</v>
      </c>
    </row>
    <row r="523" spans="1:10" ht="14.5" x14ac:dyDescent="0.35">
      <c r="A523" t="str">
        <f t="shared" si="17"/>
        <v>PENETRACION (%)CervezaDE 15 A 19 AÑOS</v>
      </c>
      <c r="B523" s="16">
        <v>0</v>
      </c>
      <c r="C523" s="16">
        <v>0</v>
      </c>
      <c r="D523" s="16" t="s">
        <v>80</v>
      </c>
      <c r="E523" s="16">
        <v>0</v>
      </c>
      <c r="F523" s="16">
        <v>0</v>
      </c>
      <c r="G523" s="16">
        <v>0</v>
      </c>
      <c r="H523" s="16">
        <v>2.6509179999999999</v>
      </c>
      <c r="J523" s="16">
        <v>0</v>
      </c>
    </row>
    <row r="524" spans="1:10" ht="14.5" x14ac:dyDescent="0.35">
      <c r="A524" t="str">
        <f t="shared" si="17"/>
        <v>PENETRACION (%)CervezaDE 20 A 24 AÑOS</v>
      </c>
      <c r="B524" s="16">
        <v>0</v>
      </c>
      <c r="C524" s="16">
        <v>0</v>
      </c>
      <c r="D524" s="16" t="s">
        <v>81</v>
      </c>
      <c r="E524" s="16">
        <v>2.7884720000000001</v>
      </c>
      <c r="F524" s="16">
        <v>3.8491529999999998</v>
      </c>
      <c r="G524" s="16">
        <v>2.9193690000000001</v>
      </c>
      <c r="H524" s="16">
        <v>3.8017720000000002</v>
      </c>
      <c r="J524" s="16">
        <v>0</v>
      </c>
    </row>
    <row r="525" spans="1:10" ht="14.5" x14ac:dyDescent="0.35">
      <c r="A525" t="str">
        <f t="shared" si="17"/>
        <v>PENETRACION (%)CervezaDE 25 A 34 AÑOS</v>
      </c>
      <c r="B525" s="16">
        <v>0</v>
      </c>
      <c r="C525" s="16">
        <v>0</v>
      </c>
      <c r="D525" s="16" t="s">
        <v>82</v>
      </c>
      <c r="E525" s="16">
        <v>5.7210039999999998</v>
      </c>
      <c r="F525" s="16">
        <v>4.7504730000000004</v>
      </c>
      <c r="G525" s="16">
        <v>2.9003990000000002</v>
      </c>
      <c r="H525" s="16">
        <v>3.8679960000000002</v>
      </c>
      <c r="J525" s="16">
        <v>0</v>
      </c>
    </row>
    <row r="526" spans="1:10" ht="14.5" x14ac:dyDescent="0.35">
      <c r="A526" t="str">
        <f t="shared" si="17"/>
        <v>PENETRACION (%)CervezaDE 35 A 49 AÑOS</v>
      </c>
      <c r="B526" s="16">
        <v>0</v>
      </c>
      <c r="C526" s="16">
        <v>0</v>
      </c>
      <c r="D526" s="16" t="s">
        <v>83</v>
      </c>
      <c r="E526" s="16">
        <v>4.457738</v>
      </c>
      <c r="F526" s="16">
        <v>3.0950850000000001</v>
      </c>
      <c r="G526" s="16">
        <v>2.3045369999999998</v>
      </c>
      <c r="H526" s="16">
        <v>2.0869040000000001</v>
      </c>
      <c r="J526" s="16">
        <v>0</v>
      </c>
    </row>
    <row r="527" spans="1:10" ht="14.5" x14ac:dyDescent="0.35">
      <c r="A527" t="str">
        <f t="shared" si="17"/>
        <v>PENETRACION (%)CervezaDE 50 A 59 AÑOS</v>
      </c>
      <c r="B527" s="16">
        <v>0</v>
      </c>
      <c r="C527" s="16">
        <v>0</v>
      </c>
      <c r="D527" s="16" t="s">
        <v>84</v>
      </c>
      <c r="E527" s="16">
        <v>3.9168699999999999</v>
      </c>
      <c r="F527" s="16">
        <v>5.084886</v>
      </c>
      <c r="G527" s="16">
        <v>5.8610689999999996</v>
      </c>
      <c r="H527" s="16">
        <v>5.1080730000000001</v>
      </c>
      <c r="J527" s="16">
        <v>0</v>
      </c>
    </row>
    <row r="528" spans="1:10" ht="14.5" x14ac:dyDescent="0.35">
      <c r="A528" t="str">
        <f t="shared" si="17"/>
        <v>PENETRACION (%)CervezaDE 60 A 75 AÑOS</v>
      </c>
      <c r="B528" s="16">
        <v>0</v>
      </c>
      <c r="C528" s="16">
        <v>0</v>
      </c>
      <c r="D528" s="16" t="s">
        <v>85</v>
      </c>
      <c r="E528" s="16">
        <v>7.6450050000000003</v>
      </c>
      <c r="F528" s="16">
        <v>6.2171200000000004</v>
      </c>
      <c r="G528" s="16">
        <v>11.373900000000001</v>
      </c>
      <c r="H528" s="16">
        <v>8.6500649999999997</v>
      </c>
      <c r="J528" s="16">
        <v>0</v>
      </c>
    </row>
    <row r="529" spans="1:10" ht="14.5" x14ac:dyDescent="0.35">
      <c r="A529" t="str">
        <f t="shared" si="17"/>
        <v>PENETRACION (%)CervezaNIVEL ALTO</v>
      </c>
      <c r="B529" s="16">
        <v>0</v>
      </c>
      <c r="C529" s="16">
        <v>0</v>
      </c>
      <c r="D529" s="16" t="s">
        <v>86</v>
      </c>
      <c r="E529" s="16">
        <v>3.8138939999999999</v>
      </c>
      <c r="F529" s="16">
        <v>3.9427880000000002</v>
      </c>
      <c r="G529" s="16">
        <v>5.251811</v>
      </c>
      <c r="H529" s="16">
        <v>4.5099729999999996</v>
      </c>
      <c r="J529" s="16">
        <v>0</v>
      </c>
    </row>
    <row r="530" spans="1:10" ht="14.5" x14ac:dyDescent="0.35">
      <c r="A530" t="str">
        <f t="shared" si="17"/>
        <v>PENETRACION (%)CervezaNIVEL MEDIO ALTO</v>
      </c>
      <c r="B530" s="16">
        <v>0</v>
      </c>
      <c r="C530" s="16">
        <v>0</v>
      </c>
      <c r="D530" s="16" t="s">
        <v>87</v>
      </c>
      <c r="E530" s="16">
        <v>2.5011070000000002</v>
      </c>
      <c r="F530" s="16">
        <v>2.6152630000000001</v>
      </c>
      <c r="G530" s="16">
        <v>3.4735710000000002</v>
      </c>
      <c r="H530" s="16">
        <v>2.5882179999999999</v>
      </c>
      <c r="J530" s="16">
        <v>0</v>
      </c>
    </row>
    <row r="531" spans="1:10" ht="14.5" x14ac:dyDescent="0.35">
      <c r="A531" t="str">
        <f t="shared" si="17"/>
        <v>PENETRACION (%)CervezaNIVEL MEDIO</v>
      </c>
      <c r="B531" s="16">
        <v>0</v>
      </c>
      <c r="C531" s="16">
        <v>0</v>
      </c>
      <c r="D531" s="16" t="s">
        <v>88</v>
      </c>
      <c r="E531" s="16">
        <v>5.9570160000000003</v>
      </c>
      <c r="F531" s="16">
        <v>4.0850479999999996</v>
      </c>
      <c r="G531" s="16">
        <v>4.2386559999999998</v>
      </c>
      <c r="H531" s="16">
        <v>4.7836189999999998</v>
      </c>
      <c r="J531" s="16">
        <v>0</v>
      </c>
    </row>
    <row r="532" spans="1:10" ht="14.5" x14ac:dyDescent="0.35">
      <c r="A532" t="str">
        <f t="shared" si="17"/>
        <v>PENETRACION (%)CervezaNIVEL MEDIO BAJO</v>
      </c>
      <c r="B532" s="16">
        <v>0</v>
      </c>
      <c r="C532" s="16">
        <v>0</v>
      </c>
      <c r="D532" s="16" t="s">
        <v>89</v>
      </c>
      <c r="E532" s="16">
        <v>6.1540080000000001</v>
      </c>
      <c r="F532" s="16">
        <v>4.7950720000000002</v>
      </c>
      <c r="G532" s="16">
        <v>3.8284349999999998</v>
      </c>
      <c r="H532" s="16">
        <v>7.0549549999999996</v>
      </c>
      <c r="J532" s="16">
        <v>0</v>
      </c>
    </row>
    <row r="533" spans="1:10" ht="14.5" x14ac:dyDescent="0.35">
      <c r="A533" t="str">
        <f t="shared" si="17"/>
        <v>PENETRACION (%)CervezaNIVEL BAJO</v>
      </c>
      <c r="B533" s="16">
        <v>0</v>
      </c>
      <c r="C533" s="16">
        <v>0</v>
      </c>
      <c r="D533" s="16" t="s">
        <v>90</v>
      </c>
      <c r="E533" s="16">
        <v>5.889608</v>
      </c>
      <c r="F533" s="16">
        <v>5.7424439999999999</v>
      </c>
      <c r="G533" s="16">
        <v>7.1628959999999999</v>
      </c>
      <c r="H533" s="16">
        <v>4.3959070000000002</v>
      </c>
      <c r="J533" s="16">
        <v>0</v>
      </c>
    </row>
    <row r="534" spans="1:10" ht="14.5" x14ac:dyDescent="0.35">
      <c r="A534" t="str">
        <f>$B$394&amp;$C$534&amp;D534</f>
        <v>PENETRACION (%)EspirituosasT.ESPAÑA</v>
      </c>
      <c r="B534" s="16">
        <v>0</v>
      </c>
      <c r="C534" s="16" t="s">
        <v>140</v>
      </c>
      <c r="D534" s="16" t="s">
        <v>22</v>
      </c>
      <c r="E534" s="16">
        <v>1.9703390000000001</v>
      </c>
      <c r="F534" s="16">
        <v>1.732378</v>
      </c>
      <c r="G534" s="16">
        <v>1.5190509999999999</v>
      </c>
      <c r="H534" s="16">
        <v>1.466718</v>
      </c>
      <c r="J534" s="16">
        <v>0</v>
      </c>
    </row>
    <row r="535" spans="1:10" ht="14.5" x14ac:dyDescent="0.35">
      <c r="A535" t="str">
        <f t="shared" ref="A535:A561" si="18">$B$394&amp;$C$534&amp;D535</f>
        <v>PENETRACION (%)EspirituosasBCN AM</v>
      </c>
      <c r="B535" s="16">
        <v>0</v>
      </c>
      <c r="C535" s="16">
        <v>0</v>
      </c>
      <c r="D535" s="16" t="s">
        <v>72</v>
      </c>
      <c r="E535" s="16">
        <v>0.56993839999999996</v>
      </c>
      <c r="F535" s="16">
        <v>0.35697119999999999</v>
      </c>
      <c r="G535" s="16">
        <v>0.50173909999999999</v>
      </c>
      <c r="H535" s="16">
        <v>1.797174</v>
      </c>
      <c r="J535" s="16">
        <v>0</v>
      </c>
    </row>
    <row r="536" spans="1:10" ht="14.5" x14ac:dyDescent="0.35">
      <c r="A536" t="str">
        <f t="shared" si="18"/>
        <v>PENETRACION (%)EspirituosasREST.CAT ARAGON</v>
      </c>
      <c r="B536" s="16">
        <v>0</v>
      </c>
      <c r="C536" s="16">
        <v>0</v>
      </c>
      <c r="D536" s="16" t="s">
        <v>73</v>
      </c>
      <c r="E536" s="16">
        <v>1.3307089999999999</v>
      </c>
      <c r="F536" s="16">
        <v>1.6251640000000001</v>
      </c>
      <c r="G536" s="16">
        <v>3.0051109999999999</v>
      </c>
      <c r="H536" s="16">
        <v>4.8311999999999999</v>
      </c>
      <c r="J536" s="16">
        <v>0</v>
      </c>
    </row>
    <row r="537" spans="1:10" ht="14.5" x14ac:dyDescent="0.35">
      <c r="A537" t="str">
        <f t="shared" si="18"/>
        <v>PENETRACION (%)EspirituosasLEVANTE</v>
      </c>
      <c r="B537" s="16">
        <v>0</v>
      </c>
      <c r="C537" s="16">
        <v>0</v>
      </c>
      <c r="D537" s="16" t="s">
        <v>74</v>
      </c>
      <c r="E537" s="16">
        <v>1.6558349999999999</v>
      </c>
      <c r="F537" s="16">
        <v>1.4056630000000001</v>
      </c>
      <c r="G537" s="16">
        <v>1.382924</v>
      </c>
      <c r="H537" s="16">
        <v>1.244232</v>
      </c>
      <c r="J537" s="16">
        <v>0</v>
      </c>
    </row>
    <row r="538" spans="1:10" ht="14.5" x14ac:dyDescent="0.35">
      <c r="A538" t="str">
        <f t="shared" si="18"/>
        <v>PENETRACION (%)EspirituosasANDALUCIA</v>
      </c>
      <c r="B538" s="16">
        <v>0</v>
      </c>
      <c r="C538" s="16">
        <v>0</v>
      </c>
      <c r="D538" s="16" t="s">
        <v>75</v>
      </c>
      <c r="E538" s="16">
        <v>2.0342519999999999</v>
      </c>
      <c r="F538" s="16">
        <v>2.5366970000000002</v>
      </c>
      <c r="G538" s="16">
        <v>2.6306729999999998</v>
      </c>
      <c r="H538" s="16">
        <v>0.90427020000000002</v>
      </c>
      <c r="J538" s="16">
        <v>0</v>
      </c>
    </row>
    <row r="539" spans="1:10" ht="14.5" x14ac:dyDescent="0.35">
      <c r="A539" t="str">
        <f t="shared" si="18"/>
        <v>PENETRACION (%)EspirituosasMDD AM</v>
      </c>
      <c r="B539" s="16">
        <v>0</v>
      </c>
      <c r="C539" s="16">
        <v>0</v>
      </c>
      <c r="D539" s="16" t="s">
        <v>76</v>
      </c>
      <c r="E539" s="16">
        <v>3.1645219999999998</v>
      </c>
      <c r="F539" s="16">
        <v>1.5059739999999999</v>
      </c>
      <c r="G539" s="16">
        <v>0.71348909999999999</v>
      </c>
      <c r="H539" s="16">
        <v>0.3292947</v>
      </c>
      <c r="J539" s="16">
        <v>0</v>
      </c>
    </row>
    <row r="540" spans="1:10" ht="14.5" x14ac:dyDescent="0.35">
      <c r="A540" t="str">
        <f t="shared" si="18"/>
        <v>PENETRACION (%)EspirituosasRTO CENTRO</v>
      </c>
      <c r="B540" s="16">
        <v>0</v>
      </c>
      <c r="C540" s="16">
        <v>0</v>
      </c>
      <c r="D540" s="16" t="s">
        <v>77</v>
      </c>
      <c r="E540" s="16">
        <v>2.5119750000000001</v>
      </c>
      <c r="F540" s="16">
        <v>1.5998270000000001</v>
      </c>
      <c r="G540" s="16">
        <v>1.6043099999999999</v>
      </c>
      <c r="H540" s="16">
        <v>1.25454</v>
      </c>
      <c r="J540" s="16">
        <v>0</v>
      </c>
    </row>
    <row r="541" spans="1:10" ht="14.5" x14ac:dyDescent="0.35">
      <c r="A541" t="str">
        <f t="shared" si="18"/>
        <v>PENETRACION (%)EspirituosasNORTE-CENTRO</v>
      </c>
      <c r="B541" s="16">
        <v>0</v>
      </c>
      <c r="C541" s="16">
        <v>0</v>
      </c>
      <c r="D541" s="16" t="s">
        <v>78</v>
      </c>
      <c r="E541" s="16">
        <v>2.8625750000000001</v>
      </c>
      <c r="F541" s="16">
        <v>2.9612349999999998</v>
      </c>
      <c r="G541" s="16">
        <v>1.43537</v>
      </c>
      <c r="H541" s="16">
        <v>1.1546339999999999</v>
      </c>
      <c r="J541" s="16">
        <v>0</v>
      </c>
    </row>
    <row r="542" spans="1:10" ht="14.5" x14ac:dyDescent="0.35">
      <c r="A542" t="str">
        <f t="shared" si="18"/>
        <v>PENETRACION (%)EspirituosasNOROESTE</v>
      </c>
      <c r="B542" s="16">
        <v>0</v>
      </c>
      <c r="C542" s="16">
        <v>0</v>
      </c>
      <c r="D542" s="16" t="s">
        <v>79</v>
      </c>
      <c r="E542" s="16">
        <v>2.8554620000000002</v>
      </c>
      <c r="F542" s="16">
        <v>2.9528799999999999</v>
      </c>
      <c r="G542" s="16">
        <v>2.7058260000000001</v>
      </c>
      <c r="H542" s="16">
        <v>2.6686130000000001</v>
      </c>
      <c r="J542" s="16">
        <v>0</v>
      </c>
    </row>
    <row r="543" spans="1:10" ht="14.5" x14ac:dyDescent="0.35">
      <c r="A543" t="str">
        <f t="shared" si="18"/>
        <v>PENETRACION (%)Espirituosas&lt;2MIL</v>
      </c>
      <c r="B543" s="16">
        <v>0</v>
      </c>
      <c r="C543" s="16">
        <v>0</v>
      </c>
      <c r="D543" s="16" t="s">
        <v>41</v>
      </c>
      <c r="E543" s="16">
        <v>0</v>
      </c>
      <c r="F543" s="16">
        <v>1.650236</v>
      </c>
      <c r="G543" s="16">
        <v>2.187306</v>
      </c>
      <c r="H543" s="16">
        <v>1.9196310000000001</v>
      </c>
      <c r="J543" s="16">
        <v>0</v>
      </c>
    </row>
    <row r="544" spans="1:10" ht="14.5" x14ac:dyDescent="0.35">
      <c r="A544" t="str">
        <f t="shared" si="18"/>
        <v>PENETRACION (%)Espirituosas2-5MIL</v>
      </c>
      <c r="B544" s="16">
        <v>0</v>
      </c>
      <c r="C544" s="16">
        <v>0</v>
      </c>
      <c r="D544" s="16" t="s">
        <v>44</v>
      </c>
      <c r="E544" s="16">
        <v>2.3678659999999998</v>
      </c>
      <c r="F544" s="16">
        <v>1.6069020000000001</v>
      </c>
      <c r="G544" s="16">
        <v>1.5762339999999999</v>
      </c>
      <c r="H544" s="16">
        <v>0.89483590000000002</v>
      </c>
      <c r="J544" s="16">
        <v>0</v>
      </c>
    </row>
    <row r="545" spans="1:10" ht="14.5" x14ac:dyDescent="0.35">
      <c r="A545" t="str">
        <f t="shared" si="18"/>
        <v>PENETRACION (%)Espirituosas5-10MIL</v>
      </c>
      <c r="B545" s="16">
        <v>0</v>
      </c>
      <c r="C545" s="16">
        <v>0</v>
      </c>
      <c r="D545" s="16" t="s">
        <v>46</v>
      </c>
      <c r="E545" s="16">
        <v>1.724745</v>
      </c>
      <c r="F545" s="16">
        <v>1.561742</v>
      </c>
      <c r="G545" s="16">
        <v>2.6506889999999999</v>
      </c>
      <c r="H545" s="16">
        <v>3.926723</v>
      </c>
      <c r="J545" s="16">
        <v>0</v>
      </c>
    </row>
    <row r="546" spans="1:10" ht="14.5" x14ac:dyDescent="0.35">
      <c r="A546" t="str">
        <f t="shared" si="18"/>
        <v>PENETRACION (%)Espirituosas10-30MIL</v>
      </c>
      <c r="B546" s="16">
        <v>0</v>
      </c>
      <c r="C546" s="16">
        <v>0</v>
      </c>
      <c r="D546" s="16" t="s">
        <v>48</v>
      </c>
      <c r="E546" s="16">
        <v>1.9385060000000001</v>
      </c>
      <c r="F546" s="16">
        <v>1.3662859999999999</v>
      </c>
      <c r="G546" s="16">
        <v>2.4927579999999998</v>
      </c>
      <c r="H546" s="16">
        <v>1.7791090000000001</v>
      </c>
      <c r="J546" s="16">
        <v>0</v>
      </c>
    </row>
    <row r="547" spans="1:10" ht="14.5" x14ac:dyDescent="0.35">
      <c r="A547" t="str">
        <f t="shared" si="18"/>
        <v>PENETRACION (%)Espirituosas30-100MIL</v>
      </c>
      <c r="B547" s="16">
        <v>0</v>
      </c>
      <c r="C547" s="16">
        <v>0</v>
      </c>
      <c r="D547" s="16" t="s">
        <v>50</v>
      </c>
      <c r="E547" s="16">
        <v>2.599488</v>
      </c>
      <c r="F547" s="16">
        <v>1.250246</v>
      </c>
      <c r="G547" s="16">
        <v>1.0463560000000001</v>
      </c>
      <c r="H547" s="16">
        <v>1.560333</v>
      </c>
      <c r="J547" s="16">
        <v>0</v>
      </c>
    </row>
    <row r="548" spans="1:10" ht="14.5" x14ac:dyDescent="0.35">
      <c r="A548" t="str">
        <f t="shared" si="18"/>
        <v>PENETRACION (%)Espirituosas100-200MIL</v>
      </c>
      <c r="B548" s="16">
        <v>0</v>
      </c>
      <c r="C548" s="16">
        <v>0</v>
      </c>
      <c r="D548" s="16" t="s">
        <v>52</v>
      </c>
      <c r="E548" s="16">
        <v>2.4883540000000002</v>
      </c>
      <c r="F548" s="16">
        <v>1.9607190000000001</v>
      </c>
      <c r="G548" s="16">
        <v>1.539534</v>
      </c>
      <c r="H548" s="16">
        <v>1.465284</v>
      </c>
      <c r="J548" s="16">
        <v>0</v>
      </c>
    </row>
    <row r="549" spans="1:10" ht="14.5" x14ac:dyDescent="0.35">
      <c r="A549" t="str">
        <f t="shared" si="18"/>
        <v>PENETRACION (%)Espirituosas200-500MIL</v>
      </c>
      <c r="B549" s="16">
        <v>0</v>
      </c>
      <c r="C549" s="16">
        <v>0</v>
      </c>
      <c r="D549" s="16" t="s">
        <v>54</v>
      </c>
      <c r="E549" s="16">
        <v>3.441856</v>
      </c>
      <c r="F549" s="16">
        <v>3.0927180000000001</v>
      </c>
      <c r="G549" s="16">
        <v>1.8014790000000001</v>
      </c>
      <c r="H549" s="16">
        <v>1.6113040000000001</v>
      </c>
      <c r="J549" s="16">
        <v>0</v>
      </c>
    </row>
    <row r="550" spans="1:10" ht="14.5" x14ac:dyDescent="0.35">
      <c r="A550" t="str">
        <f t="shared" si="18"/>
        <v>PENETRACION (%)Espirituosas&gt;500MIL</v>
      </c>
      <c r="B550" s="16">
        <v>0</v>
      </c>
      <c r="C550" s="16">
        <v>0</v>
      </c>
      <c r="D550" s="16" t="s">
        <v>56</v>
      </c>
      <c r="E550" s="16">
        <v>0.99830059999999998</v>
      </c>
      <c r="F550" s="16">
        <v>2.2219419999999999</v>
      </c>
      <c r="G550" s="16">
        <v>1.819534</v>
      </c>
      <c r="H550" s="16">
        <v>0.75009230000000005</v>
      </c>
      <c r="J550" s="16">
        <v>0</v>
      </c>
    </row>
    <row r="551" spans="1:10" ht="14.5" x14ac:dyDescent="0.35">
      <c r="A551" t="str">
        <f t="shared" si="18"/>
        <v>PENETRACION (%)EspirituosasDE 15 A 19 AÑOS</v>
      </c>
      <c r="B551" s="16">
        <v>0</v>
      </c>
      <c r="C551" s="16">
        <v>0</v>
      </c>
      <c r="D551" s="16" t="s">
        <v>80</v>
      </c>
      <c r="E551" s="16">
        <v>3.920147</v>
      </c>
      <c r="F551" s="16">
        <v>0</v>
      </c>
      <c r="G551" s="16">
        <v>1.4156550000000001</v>
      </c>
      <c r="H551" s="16">
        <v>1.7783009999999999</v>
      </c>
      <c r="J551" s="16">
        <v>0</v>
      </c>
    </row>
    <row r="552" spans="1:10" ht="14.5" x14ac:dyDescent="0.35">
      <c r="A552" t="str">
        <f t="shared" si="18"/>
        <v>PENETRACION (%)EspirituosasDE 20 A 24 AÑOS</v>
      </c>
      <c r="B552" s="16">
        <v>0</v>
      </c>
      <c r="C552" s="16">
        <v>0</v>
      </c>
      <c r="D552" s="16" t="s">
        <v>81</v>
      </c>
      <c r="E552" s="16">
        <v>4.5568010000000001</v>
      </c>
      <c r="F552" s="16">
        <v>1.7654970000000001</v>
      </c>
      <c r="G552" s="16">
        <v>1.007201</v>
      </c>
      <c r="H552" s="16">
        <v>3.5409130000000002</v>
      </c>
      <c r="J552" s="16">
        <v>0</v>
      </c>
    </row>
    <row r="553" spans="1:10" ht="14.5" x14ac:dyDescent="0.35">
      <c r="A553" t="str">
        <f t="shared" si="18"/>
        <v>PENETRACION (%)EspirituosasDE 25 A 34 AÑOS</v>
      </c>
      <c r="B553" s="16">
        <v>0</v>
      </c>
      <c r="C553" s="16">
        <v>0</v>
      </c>
      <c r="D553" s="16" t="s">
        <v>82</v>
      </c>
      <c r="E553" s="16">
        <v>2.15889</v>
      </c>
      <c r="F553" s="16">
        <v>1.5016590000000001</v>
      </c>
      <c r="G553" s="16">
        <v>2.6698140000000001</v>
      </c>
      <c r="H553" s="16">
        <v>2.4781339999999998</v>
      </c>
      <c r="J553" s="16">
        <v>0</v>
      </c>
    </row>
    <row r="554" spans="1:10" ht="14.5" x14ac:dyDescent="0.35">
      <c r="A554" t="str">
        <f t="shared" si="18"/>
        <v>PENETRACION (%)EspirituosasDE 35 A 49 AÑOS</v>
      </c>
      <c r="B554" s="16">
        <v>0</v>
      </c>
      <c r="C554" s="16">
        <v>0</v>
      </c>
      <c r="D554" s="16" t="s">
        <v>83</v>
      </c>
      <c r="E554" s="16">
        <v>1.6408119999999999</v>
      </c>
      <c r="F554" s="16">
        <v>1.4845759999999999</v>
      </c>
      <c r="G554" s="16">
        <v>1.905716</v>
      </c>
      <c r="H554" s="16">
        <v>1.3993770000000001</v>
      </c>
      <c r="J554" s="16">
        <v>0</v>
      </c>
    </row>
    <row r="555" spans="1:10" ht="14.5" x14ac:dyDescent="0.35">
      <c r="A555" t="str">
        <f t="shared" si="18"/>
        <v>PENETRACION (%)EspirituosasDE 50 A 59 AÑOS</v>
      </c>
      <c r="B555" s="16">
        <v>0</v>
      </c>
      <c r="C555" s="16">
        <v>0</v>
      </c>
      <c r="D555" s="16" t="s">
        <v>84</v>
      </c>
      <c r="E555" s="16">
        <v>1.8470310000000001</v>
      </c>
      <c r="F555" s="16">
        <v>1.730586</v>
      </c>
      <c r="G555" s="16">
        <v>1.2586850000000001</v>
      </c>
      <c r="H555" s="16">
        <v>1.3073840000000001</v>
      </c>
      <c r="J555" s="16">
        <v>0</v>
      </c>
    </row>
    <row r="556" spans="1:10" ht="14.5" x14ac:dyDescent="0.35">
      <c r="A556" t="str">
        <f t="shared" si="18"/>
        <v>PENETRACION (%)EspirituosasDE 60 A 75 AÑOS</v>
      </c>
      <c r="B556" s="16">
        <v>0</v>
      </c>
      <c r="C556" s="16">
        <v>0</v>
      </c>
      <c r="D556" s="16" t="s">
        <v>85</v>
      </c>
      <c r="E556" s="16">
        <v>1.506896</v>
      </c>
      <c r="F556" s="16">
        <v>3.1969270000000001</v>
      </c>
      <c r="G556" s="16">
        <v>2.0883850000000002</v>
      </c>
      <c r="H556" s="16">
        <v>1.3767320000000001</v>
      </c>
      <c r="J556" s="16">
        <v>0</v>
      </c>
    </row>
    <row r="557" spans="1:10" ht="14.5" x14ac:dyDescent="0.35">
      <c r="A557" t="str">
        <f t="shared" si="18"/>
        <v>PENETRACION (%)EspirituosasNIVEL ALTO</v>
      </c>
      <c r="B557" s="16">
        <v>0</v>
      </c>
      <c r="C557" s="16">
        <v>0</v>
      </c>
      <c r="D557" s="16" t="s">
        <v>86</v>
      </c>
      <c r="E557" s="16">
        <v>0.93827039999999995</v>
      </c>
      <c r="F557" s="16">
        <v>0.77301039999999999</v>
      </c>
      <c r="G557" s="16">
        <v>1.105194</v>
      </c>
      <c r="H557" s="16">
        <v>0.92464150000000001</v>
      </c>
      <c r="J557" s="16">
        <v>0</v>
      </c>
    </row>
    <row r="558" spans="1:10" ht="14.5" x14ac:dyDescent="0.35">
      <c r="A558" t="str">
        <f t="shared" si="18"/>
        <v>PENETRACION (%)EspirituosasNIVEL MEDIO ALTO</v>
      </c>
      <c r="B558" s="16">
        <v>0</v>
      </c>
      <c r="C558" s="16">
        <v>0</v>
      </c>
      <c r="D558" s="16" t="s">
        <v>87</v>
      </c>
      <c r="E558" s="16">
        <v>1.7223200000000001</v>
      </c>
      <c r="F558" s="16">
        <v>1.512486</v>
      </c>
      <c r="G558" s="16">
        <v>1.133168</v>
      </c>
      <c r="H558" s="16">
        <v>3.2174999999999998</v>
      </c>
      <c r="J558" s="16">
        <v>0</v>
      </c>
    </row>
    <row r="559" spans="1:10" ht="14.5" x14ac:dyDescent="0.35">
      <c r="A559" t="str">
        <f t="shared" si="18"/>
        <v>PENETRACION (%)EspirituosasNIVEL MEDIO</v>
      </c>
      <c r="B559" s="16">
        <v>0</v>
      </c>
      <c r="C559" s="16">
        <v>0</v>
      </c>
      <c r="D559" s="16" t="s">
        <v>88</v>
      </c>
      <c r="E559" s="16">
        <v>2.6536900000000001</v>
      </c>
      <c r="F559" s="16">
        <v>1.773725</v>
      </c>
      <c r="G559" s="16">
        <v>1.6936450000000001</v>
      </c>
      <c r="H559" s="16">
        <v>1.234742</v>
      </c>
      <c r="J559" s="16">
        <v>0</v>
      </c>
    </row>
    <row r="560" spans="1:10" ht="14.5" x14ac:dyDescent="0.35">
      <c r="A560" t="str">
        <f t="shared" si="18"/>
        <v>PENETRACION (%)EspirituosasNIVEL MEDIO BAJO</v>
      </c>
      <c r="B560" s="16">
        <v>0</v>
      </c>
      <c r="C560" s="16">
        <v>0</v>
      </c>
      <c r="D560" s="16" t="s">
        <v>89</v>
      </c>
      <c r="E560" s="16">
        <v>2.2519200000000001</v>
      </c>
      <c r="F560" s="16">
        <v>1.8673470000000001</v>
      </c>
      <c r="G560" s="16">
        <v>2.249927</v>
      </c>
      <c r="H560" s="16">
        <v>1.234165</v>
      </c>
      <c r="J560" s="16">
        <v>0</v>
      </c>
    </row>
    <row r="561" spans="1:10" ht="14.5" x14ac:dyDescent="0.35">
      <c r="A561" t="str">
        <f t="shared" si="18"/>
        <v>PENETRACION (%)EspirituosasNIVEL BAJO</v>
      </c>
      <c r="B561" s="16">
        <v>0</v>
      </c>
      <c r="C561" s="16">
        <v>0</v>
      </c>
      <c r="D561" s="16" t="s">
        <v>90</v>
      </c>
      <c r="E561" s="16">
        <v>2.58135</v>
      </c>
      <c r="F561" s="16">
        <v>2.8593760000000001</v>
      </c>
      <c r="G561" s="16">
        <v>2.537121</v>
      </c>
      <c r="H561" s="16">
        <v>1.9205909999999999</v>
      </c>
      <c r="J561" s="16">
        <v>0</v>
      </c>
    </row>
    <row r="562" spans="1:10" ht="14.5" x14ac:dyDescent="0.35">
      <c r="A562" t="str">
        <f>$B$394&amp;$C$562&amp;D562</f>
        <v>PENETRACION (%)T.Zumo+Horchata+MostoT.ESPAÑA</v>
      </c>
      <c r="B562" s="16">
        <v>0</v>
      </c>
      <c r="C562" s="16" t="s">
        <v>141</v>
      </c>
      <c r="D562" s="16" t="s">
        <v>22</v>
      </c>
      <c r="E562" s="16">
        <v>0.87575139999999996</v>
      </c>
      <c r="F562" s="16">
        <v>1.976901</v>
      </c>
      <c r="G562" s="16">
        <v>1.6527210000000001</v>
      </c>
      <c r="H562" s="16">
        <v>1.5364800000000001</v>
      </c>
      <c r="J562" s="16">
        <v>0</v>
      </c>
    </row>
    <row r="563" spans="1:10" ht="14.5" x14ac:dyDescent="0.35">
      <c r="A563" t="str">
        <f t="shared" ref="A563:A589" si="19">$B$394&amp;$C$562&amp;D563</f>
        <v>PENETRACION (%)T.Zumo+Horchata+MostoBCN AM</v>
      </c>
      <c r="B563" s="16">
        <v>0</v>
      </c>
      <c r="C563" s="16">
        <v>0</v>
      </c>
      <c r="D563" s="16" t="s">
        <v>72</v>
      </c>
      <c r="E563" s="16">
        <v>1.0000279999999999</v>
      </c>
      <c r="F563" s="16">
        <v>0.35697119999999999</v>
      </c>
      <c r="G563" s="16">
        <v>1.334066</v>
      </c>
      <c r="H563" s="16">
        <v>1.5143200000000001</v>
      </c>
      <c r="J563" s="16">
        <v>0</v>
      </c>
    </row>
    <row r="564" spans="1:10" ht="14.5" x14ac:dyDescent="0.35">
      <c r="A564" t="str">
        <f t="shared" si="19"/>
        <v>PENETRACION (%)T.Zumo+Horchata+MostoREST.CAT ARAGON</v>
      </c>
      <c r="B564" s="16">
        <v>0</v>
      </c>
      <c r="C564" s="16">
        <v>0</v>
      </c>
      <c r="D564" s="16" t="s">
        <v>73</v>
      </c>
      <c r="E564" s="16">
        <v>0.80445650000000002</v>
      </c>
      <c r="F564" s="16">
        <v>1.7841750000000001</v>
      </c>
      <c r="G564" s="16">
        <v>2.3242129999999999</v>
      </c>
      <c r="H564" s="16">
        <v>0.98239050000000006</v>
      </c>
      <c r="J564" s="16">
        <v>0</v>
      </c>
    </row>
    <row r="565" spans="1:10" ht="14.5" x14ac:dyDescent="0.35">
      <c r="A565" t="str">
        <f t="shared" si="19"/>
        <v>PENETRACION (%)T.Zumo+Horchata+MostoLEVANTE</v>
      </c>
      <c r="B565" s="16">
        <v>0</v>
      </c>
      <c r="C565" s="16">
        <v>0</v>
      </c>
      <c r="D565" s="16" t="s">
        <v>74</v>
      </c>
      <c r="E565" s="16">
        <v>1.6702429999999999</v>
      </c>
      <c r="F565" s="16">
        <v>0.89507650000000005</v>
      </c>
      <c r="G565" s="16">
        <v>2.0897480000000002</v>
      </c>
      <c r="H565" s="16">
        <v>4.9343810000000001</v>
      </c>
      <c r="J565" s="16">
        <v>0</v>
      </c>
    </row>
    <row r="566" spans="1:10" ht="14.5" x14ac:dyDescent="0.35">
      <c r="A566" t="str">
        <f t="shared" si="19"/>
        <v>PENETRACION (%)T.Zumo+Horchata+MostoANDALUCIA</v>
      </c>
      <c r="B566" s="16">
        <v>0</v>
      </c>
      <c r="C566" s="16">
        <v>0</v>
      </c>
      <c r="D566" s="16" t="s">
        <v>75</v>
      </c>
      <c r="E566" s="16">
        <v>1.8254330000000001</v>
      </c>
      <c r="F566" s="16">
        <v>1.22845</v>
      </c>
      <c r="G566" s="16">
        <v>0.4743927</v>
      </c>
      <c r="H566" s="16">
        <v>1.251285</v>
      </c>
      <c r="J566" s="16">
        <v>0</v>
      </c>
    </row>
    <row r="567" spans="1:10" ht="14.5" x14ac:dyDescent="0.35">
      <c r="A567" t="str">
        <f t="shared" si="19"/>
        <v>PENETRACION (%)T.Zumo+Horchata+MostoMDD AM</v>
      </c>
      <c r="B567" s="16">
        <v>0</v>
      </c>
      <c r="C567" s="16">
        <v>0</v>
      </c>
      <c r="D567" s="16" t="s">
        <v>76</v>
      </c>
      <c r="E567" s="16">
        <v>1.315542</v>
      </c>
      <c r="F567" s="16">
        <v>4.1492430000000002</v>
      </c>
      <c r="G567" s="16">
        <v>1.1154459999999999</v>
      </c>
      <c r="H567" s="16">
        <v>1.4655670000000001</v>
      </c>
      <c r="J567" s="16">
        <v>0</v>
      </c>
    </row>
    <row r="568" spans="1:10" ht="14.5" x14ac:dyDescent="0.35">
      <c r="A568" t="str">
        <f t="shared" si="19"/>
        <v>PENETRACION (%)T.Zumo+Horchata+MostoRTO CENTRO</v>
      </c>
      <c r="B568" s="16">
        <v>0</v>
      </c>
      <c r="C568" s="16">
        <v>0</v>
      </c>
      <c r="D568" s="16" t="s">
        <v>77</v>
      </c>
      <c r="E568" s="16">
        <v>0.56244119999999997</v>
      </c>
      <c r="F568" s="16">
        <v>2.7502589999999998</v>
      </c>
      <c r="G568" s="16">
        <v>2.3511760000000002</v>
      </c>
      <c r="H568" s="16">
        <v>1.396533</v>
      </c>
      <c r="J568" s="16">
        <v>0</v>
      </c>
    </row>
    <row r="569" spans="1:10" ht="14.5" x14ac:dyDescent="0.35">
      <c r="A569" t="str">
        <f t="shared" si="19"/>
        <v>PENETRACION (%)T.Zumo+Horchata+MostoNORTE-CENTRO</v>
      </c>
      <c r="B569" s="16">
        <v>0</v>
      </c>
      <c r="C569" s="16">
        <v>0</v>
      </c>
      <c r="D569" s="16" t="s">
        <v>78</v>
      </c>
      <c r="E569" s="16">
        <v>1.8664700000000001</v>
      </c>
      <c r="F569" s="16">
        <v>2.7519900000000002</v>
      </c>
      <c r="G569" s="16">
        <v>2.7841119999999999</v>
      </c>
      <c r="H569" s="16">
        <v>1.374123</v>
      </c>
      <c r="J569" s="16">
        <v>0</v>
      </c>
    </row>
    <row r="570" spans="1:10" ht="14.5" x14ac:dyDescent="0.35">
      <c r="A570" t="str">
        <f t="shared" si="19"/>
        <v>PENETRACION (%)T.Zumo+Horchata+MostoNOROESTE</v>
      </c>
      <c r="B570" s="16">
        <v>0</v>
      </c>
      <c r="C570" s="16">
        <v>0</v>
      </c>
      <c r="D570" s="16" t="s">
        <v>79</v>
      </c>
      <c r="E570" s="16">
        <v>2.1750970000000001</v>
      </c>
      <c r="F570" s="16">
        <v>3.5610620000000002</v>
      </c>
      <c r="G570" s="16">
        <v>1.9332</v>
      </c>
      <c r="H570" s="16">
        <v>1.4661679999999999</v>
      </c>
      <c r="J570" s="16">
        <v>0</v>
      </c>
    </row>
    <row r="571" spans="1:10" ht="14.5" x14ac:dyDescent="0.35">
      <c r="A571" t="str">
        <f t="shared" si="19"/>
        <v>PENETRACION (%)T.Zumo+Horchata+Mosto&lt;2MIL</v>
      </c>
      <c r="B571" s="16">
        <v>0</v>
      </c>
      <c r="C571" s="16">
        <v>0</v>
      </c>
      <c r="D571" s="16" t="s">
        <v>41</v>
      </c>
      <c r="E571" s="16">
        <v>1.0802959999999999</v>
      </c>
      <c r="F571" s="16">
        <v>2.5259969999999998</v>
      </c>
      <c r="G571" s="16">
        <v>0</v>
      </c>
      <c r="H571" s="16">
        <v>1.883823</v>
      </c>
      <c r="J571" s="16">
        <v>0</v>
      </c>
    </row>
    <row r="572" spans="1:10" ht="14.5" x14ac:dyDescent="0.35">
      <c r="A572" t="str">
        <f t="shared" si="19"/>
        <v>PENETRACION (%)T.Zumo+Horchata+Mosto2-5MIL</v>
      </c>
      <c r="B572" s="16">
        <v>0</v>
      </c>
      <c r="C572" s="16">
        <v>0</v>
      </c>
      <c r="D572" s="16" t="s">
        <v>44</v>
      </c>
      <c r="E572" s="16">
        <v>1.2419169999999999</v>
      </c>
      <c r="F572" s="16">
        <v>1.8061480000000001</v>
      </c>
      <c r="G572" s="16">
        <v>1.2333799999999999</v>
      </c>
      <c r="H572" s="16">
        <v>0.33566629999999997</v>
      </c>
      <c r="J572" s="16">
        <v>0</v>
      </c>
    </row>
    <row r="573" spans="1:10" ht="14.5" x14ac:dyDescent="0.35">
      <c r="A573" t="str">
        <f t="shared" si="19"/>
        <v>PENETRACION (%)T.Zumo+Horchata+Mosto5-10MIL</v>
      </c>
      <c r="B573" s="16">
        <v>0</v>
      </c>
      <c r="C573" s="16">
        <v>0</v>
      </c>
      <c r="D573" s="16" t="s">
        <v>46</v>
      </c>
      <c r="E573" s="16">
        <v>2.5314549999999998</v>
      </c>
      <c r="F573" s="16">
        <v>2.7807520000000001</v>
      </c>
      <c r="G573" s="16">
        <v>2.896147</v>
      </c>
      <c r="H573" s="16">
        <v>1.5638369999999999</v>
      </c>
      <c r="J573" s="16">
        <v>0</v>
      </c>
    </row>
    <row r="574" spans="1:10" ht="14.5" x14ac:dyDescent="0.35">
      <c r="A574" t="str">
        <f t="shared" si="19"/>
        <v>PENETRACION (%)T.Zumo+Horchata+Mosto10-30MIL</v>
      </c>
      <c r="B574" s="16">
        <v>0</v>
      </c>
      <c r="C574" s="16">
        <v>0</v>
      </c>
      <c r="D574" s="16" t="s">
        <v>48</v>
      </c>
      <c r="E574" s="16">
        <v>0.87334420000000001</v>
      </c>
      <c r="F574" s="16">
        <v>2.0990160000000002</v>
      </c>
      <c r="G574" s="16">
        <v>1.674005</v>
      </c>
      <c r="H574" s="16">
        <v>2.262521</v>
      </c>
      <c r="J574" s="16">
        <v>0</v>
      </c>
    </row>
    <row r="575" spans="1:10" ht="14.5" x14ac:dyDescent="0.35">
      <c r="A575" t="str">
        <f t="shared" si="19"/>
        <v>PENETRACION (%)T.Zumo+Horchata+Mosto30-100MIL</v>
      </c>
      <c r="B575" s="16">
        <v>0</v>
      </c>
      <c r="C575" s="16">
        <v>0</v>
      </c>
      <c r="D575" s="16" t="s">
        <v>50</v>
      </c>
      <c r="E575" s="16">
        <v>1.535274</v>
      </c>
      <c r="F575" s="16">
        <v>0.58917589999999997</v>
      </c>
      <c r="G575" s="16">
        <v>1.262726</v>
      </c>
      <c r="H575" s="16">
        <v>1.8668610000000001</v>
      </c>
      <c r="J575" s="16">
        <v>0</v>
      </c>
    </row>
    <row r="576" spans="1:10" ht="14.5" x14ac:dyDescent="0.35">
      <c r="A576" t="str">
        <f t="shared" si="19"/>
        <v>PENETRACION (%)T.Zumo+Horchata+Mosto100-200MIL</v>
      </c>
      <c r="B576" s="16">
        <v>0</v>
      </c>
      <c r="C576" s="16">
        <v>0</v>
      </c>
      <c r="D576" s="16" t="s">
        <v>52</v>
      </c>
      <c r="E576" s="16">
        <v>2.1910159999999999</v>
      </c>
      <c r="F576" s="16">
        <v>3.1441499999999998</v>
      </c>
      <c r="G576" s="16">
        <v>2.940026</v>
      </c>
      <c r="H576" s="16">
        <v>1.399095</v>
      </c>
      <c r="J576" s="16">
        <v>0</v>
      </c>
    </row>
    <row r="577" spans="1:10" ht="14.5" x14ac:dyDescent="0.35">
      <c r="A577" t="str">
        <f t="shared" si="19"/>
        <v>PENETRACION (%)T.Zumo+Horchata+Mosto200-500MIL</v>
      </c>
      <c r="B577" s="16">
        <v>0</v>
      </c>
      <c r="C577" s="16">
        <v>0</v>
      </c>
      <c r="D577" s="16" t="s">
        <v>54</v>
      </c>
      <c r="E577" s="16">
        <v>0.92740920000000004</v>
      </c>
      <c r="F577" s="16">
        <v>4.0184350000000002</v>
      </c>
      <c r="G577" s="16">
        <v>0.86025609999999997</v>
      </c>
      <c r="H577" s="16">
        <v>3.177184</v>
      </c>
      <c r="J577" s="16">
        <v>0</v>
      </c>
    </row>
    <row r="578" spans="1:10" ht="14.5" x14ac:dyDescent="0.35">
      <c r="A578" t="str">
        <f t="shared" si="19"/>
        <v>PENETRACION (%)T.Zumo+Horchata+Mosto&gt;500MIL</v>
      </c>
      <c r="B578" s="16">
        <v>0</v>
      </c>
      <c r="C578" s="16">
        <v>0</v>
      </c>
      <c r="D578" s="16" t="s">
        <v>56</v>
      </c>
      <c r="E578" s="16">
        <v>0.73121729999999996</v>
      </c>
      <c r="F578" s="16">
        <v>0.70437510000000003</v>
      </c>
      <c r="G578" s="16">
        <v>1.9781850000000001</v>
      </c>
      <c r="H578" s="16">
        <v>0.8119111</v>
      </c>
      <c r="J578" s="16">
        <v>0</v>
      </c>
    </row>
    <row r="579" spans="1:10" ht="14.5" x14ac:dyDescent="0.35">
      <c r="A579" t="str">
        <f t="shared" si="19"/>
        <v>PENETRACION (%)T.Zumo+Horchata+MostoDE 15 A 19 AÑOS</v>
      </c>
      <c r="B579" s="16">
        <v>0</v>
      </c>
      <c r="C579" s="16">
        <v>0</v>
      </c>
      <c r="D579" s="16" t="s">
        <v>80</v>
      </c>
      <c r="E579" s="16">
        <v>1.432831</v>
      </c>
      <c r="F579" s="16">
        <v>4.0437620000000001</v>
      </c>
      <c r="G579" s="16">
        <v>2.6266859999999999</v>
      </c>
      <c r="H579" s="16">
        <v>4.2962340000000001</v>
      </c>
      <c r="J579" s="16">
        <v>0</v>
      </c>
    </row>
    <row r="580" spans="1:10" ht="14.5" x14ac:dyDescent="0.35">
      <c r="A580" t="str">
        <f t="shared" si="19"/>
        <v>PENETRACION (%)T.Zumo+Horchata+MostoDE 20 A 24 AÑOS</v>
      </c>
      <c r="B580" s="16">
        <v>0</v>
      </c>
      <c r="C580" s="16">
        <v>0</v>
      </c>
      <c r="D580" s="16" t="s">
        <v>81</v>
      </c>
      <c r="E580" s="16">
        <v>1.454339</v>
      </c>
      <c r="F580" s="16">
        <v>0.5476993</v>
      </c>
      <c r="G580" s="16">
        <v>1.2939799999999999</v>
      </c>
      <c r="H580" s="16">
        <v>1.052772</v>
      </c>
      <c r="J580" s="16">
        <v>0</v>
      </c>
    </row>
    <row r="581" spans="1:10" ht="14.5" x14ac:dyDescent="0.35">
      <c r="A581" t="str">
        <f t="shared" si="19"/>
        <v>PENETRACION (%)T.Zumo+Horchata+MostoDE 25 A 34 AÑOS</v>
      </c>
      <c r="B581" s="16">
        <v>0</v>
      </c>
      <c r="C581" s="16">
        <v>0</v>
      </c>
      <c r="D581" s="16" t="s">
        <v>82</v>
      </c>
      <c r="E581" s="16">
        <v>0.8347234</v>
      </c>
      <c r="F581" s="16">
        <v>2.1034139999999999</v>
      </c>
      <c r="G581" s="16">
        <v>1.7795129999999999</v>
      </c>
      <c r="H581" s="16">
        <v>2.135554</v>
      </c>
      <c r="J581" s="16">
        <v>0</v>
      </c>
    </row>
    <row r="582" spans="1:10" ht="14.5" x14ac:dyDescent="0.35">
      <c r="A582" t="str">
        <f t="shared" si="19"/>
        <v>PENETRACION (%)T.Zumo+Horchata+MostoDE 35 A 49 AÑOS</v>
      </c>
      <c r="B582" s="16">
        <v>0</v>
      </c>
      <c r="C582" s="16">
        <v>0</v>
      </c>
      <c r="D582" s="16" t="s">
        <v>83</v>
      </c>
      <c r="E582" s="16">
        <v>1.433376</v>
      </c>
      <c r="F582" s="16">
        <v>3.2377359999999999</v>
      </c>
      <c r="G582" s="16">
        <v>1.473417</v>
      </c>
      <c r="H582" s="16">
        <v>2.2380719999999998</v>
      </c>
      <c r="J582" s="16">
        <v>0</v>
      </c>
    </row>
    <row r="583" spans="1:10" ht="14.5" x14ac:dyDescent="0.35">
      <c r="A583" t="str">
        <f t="shared" si="19"/>
        <v>PENETRACION (%)T.Zumo+Horchata+MostoDE 50 A 59 AÑOS</v>
      </c>
      <c r="B583" s="16">
        <v>0</v>
      </c>
      <c r="C583" s="16">
        <v>0</v>
      </c>
      <c r="D583" s="16" t="s">
        <v>84</v>
      </c>
      <c r="E583" s="16">
        <v>0.89649840000000003</v>
      </c>
      <c r="F583" s="16">
        <v>0.9459263</v>
      </c>
      <c r="G583" s="16">
        <v>1.2500530000000001</v>
      </c>
      <c r="H583" s="16">
        <v>2.0043350000000002</v>
      </c>
      <c r="J583" s="16">
        <v>0</v>
      </c>
    </row>
    <row r="584" spans="1:10" ht="14.5" x14ac:dyDescent="0.35">
      <c r="A584" t="str">
        <f t="shared" si="19"/>
        <v>PENETRACION (%)T.Zumo+Horchata+MostoDE 60 A 75 AÑOS</v>
      </c>
      <c r="B584" s="16">
        <v>0</v>
      </c>
      <c r="C584" s="16">
        <v>0</v>
      </c>
      <c r="D584" s="16" t="s">
        <v>85</v>
      </c>
      <c r="E584" s="16">
        <v>1.599232</v>
      </c>
      <c r="F584" s="16">
        <v>1.2237560000000001</v>
      </c>
      <c r="G584" s="16">
        <v>1.969808</v>
      </c>
      <c r="H584" s="16">
        <v>0.52190619999999999</v>
      </c>
      <c r="J584" s="16">
        <v>0</v>
      </c>
    </row>
    <row r="585" spans="1:10" ht="14.5" x14ac:dyDescent="0.35">
      <c r="A585" t="str">
        <f t="shared" si="19"/>
        <v>PENETRACION (%)T.Zumo+Horchata+MostoNIVEL ALTO</v>
      </c>
      <c r="B585" s="16">
        <v>0</v>
      </c>
      <c r="C585" s="16">
        <v>0</v>
      </c>
      <c r="D585" s="16" t="s">
        <v>86</v>
      </c>
      <c r="E585" s="16">
        <v>2.0323060000000002</v>
      </c>
      <c r="F585" s="16">
        <v>1.4868330000000001</v>
      </c>
      <c r="G585" s="16">
        <v>1.235876</v>
      </c>
      <c r="H585" s="16">
        <v>1.3616740000000001</v>
      </c>
      <c r="J585" s="16">
        <v>0</v>
      </c>
    </row>
    <row r="586" spans="1:10" ht="14.5" x14ac:dyDescent="0.35">
      <c r="A586" t="str">
        <f t="shared" si="19"/>
        <v>PENETRACION (%)T.Zumo+Horchata+MostoNIVEL MEDIO ALTO</v>
      </c>
      <c r="B586" s="16">
        <v>0</v>
      </c>
      <c r="C586" s="16">
        <v>0</v>
      </c>
      <c r="D586" s="16" t="s">
        <v>87</v>
      </c>
      <c r="E586" s="16">
        <v>0.40565459999999998</v>
      </c>
      <c r="F586" s="16">
        <v>3.7753030000000001</v>
      </c>
      <c r="G586" s="16">
        <v>2.5354939999999999</v>
      </c>
      <c r="H586" s="16">
        <v>1.6679360000000001</v>
      </c>
      <c r="J586" s="16">
        <v>0</v>
      </c>
    </row>
    <row r="587" spans="1:10" ht="14.5" x14ac:dyDescent="0.35">
      <c r="A587" t="str">
        <f t="shared" si="19"/>
        <v>PENETRACION (%)T.Zumo+Horchata+MostoNIVEL MEDIO</v>
      </c>
      <c r="B587" s="16">
        <v>0</v>
      </c>
      <c r="C587" s="16">
        <v>0</v>
      </c>
      <c r="D587" s="16" t="s">
        <v>88</v>
      </c>
      <c r="E587" s="16">
        <v>1.13866</v>
      </c>
      <c r="F587" s="16">
        <v>1.890439</v>
      </c>
      <c r="G587" s="16">
        <v>1.8240179999999999</v>
      </c>
      <c r="H587" s="16">
        <v>1.6829769999999999</v>
      </c>
      <c r="J587" s="16">
        <v>0</v>
      </c>
    </row>
    <row r="588" spans="1:10" ht="14.5" x14ac:dyDescent="0.35">
      <c r="A588" t="str">
        <f t="shared" si="19"/>
        <v>PENETRACION (%)T.Zumo+Horchata+MostoNIVEL MEDIO BAJO</v>
      </c>
      <c r="B588" s="16">
        <v>0</v>
      </c>
      <c r="C588" s="16">
        <v>0</v>
      </c>
      <c r="D588" s="16" t="s">
        <v>89</v>
      </c>
      <c r="E588" s="16">
        <v>1.6805589999999999</v>
      </c>
      <c r="F588" s="16">
        <v>0.69556010000000001</v>
      </c>
      <c r="G588" s="16">
        <v>1.2204619999999999</v>
      </c>
      <c r="H588" s="16">
        <v>0.58582330000000005</v>
      </c>
      <c r="J588" s="16">
        <v>0</v>
      </c>
    </row>
    <row r="589" spans="1:10" ht="14.5" x14ac:dyDescent="0.35">
      <c r="A589" t="str">
        <f t="shared" si="19"/>
        <v>PENETRACION (%)T.Zumo+Horchata+MostoNIVEL BAJO</v>
      </c>
      <c r="B589" s="16">
        <v>0</v>
      </c>
      <c r="C589" s="16">
        <v>0</v>
      </c>
      <c r="D589" s="16" t="s">
        <v>90</v>
      </c>
      <c r="E589" s="16">
        <v>1.28162</v>
      </c>
      <c r="F589" s="16">
        <v>2.1614409999999999</v>
      </c>
      <c r="G589" s="16">
        <v>1.8000130000000001</v>
      </c>
      <c r="H589" s="16">
        <v>3.2769910000000002</v>
      </c>
      <c r="J589" s="16">
        <v>0</v>
      </c>
    </row>
    <row r="590" spans="1:10" ht="14.5" x14ac:dyDescent="0.35">
      <c r="A590" t="str">
        <f>$B$394&amp;$C$590&amp;D590</f>
        <v>PENETRACION (%)Agua EnvasadaT.ESPAÑA</v>
      </c>
      <c r="B590" s="16">
        <v>0</v>
      </c>
      <c r="C590" s="16" t="s">
        <v>142</v>
      </c>
      <c r="D590" s="16" t="s">
        <v>22</v>
      </c>
      <c r="E590" s="16">
        <v>11.97247</v>
      </c>
      <c r="F590" s="16">
        <v>12.1943</v>
      </c>
      <c r="G590" s="16">
        <v>12.2323</v>
      </c>
      <c r="H590" s="16">
        <v>12.198309999999999</v>
      </c>
      <c r="J590" s="16">
        <v>0</v>
      </c>
    </row>
    <row r="591" spans="1:10" ht="14.5" x14ac:dyDescent="0.35">
      <c r="A591" t="str">
        <f t="shared" ref="A591:A617" si="20">$B$394&amp;$C$590&amp;D591</f>
        <v>PENETRACION (%)Agua EnvasadaBCN AM</v>
      </c>
      <c r="B591" s="16">
        <v>0</v>
      </c>
      <c r="C591" s="16">
        <v>0</v>
      </c>
      <c r="D591" s="16" t="s">
        <v>72</v>
      </c>
      <c r="E591" s="16">
        <v>20.912800000000001</v>
      </c>
      <c r="F591" s="16">
        <v>14.396750000000001</v>
      </c>
      <c r="G591" s="16">
        <v>11.6378</v>
      </c>
      <c r="H591" s="16">
        <v>15.793329999999999</v>
      </c>
      <c r="J591" s="16">
        <v>0</v>
      </c>
    </row>
    <row r="592" spans="1:10" ht="14.5" x14ac:dyDescent="0.35">
      <c r="A592" t="str">
        <f t="shared" si="20"/>
        <v>PENETRACION (%)Agua EnvasadaREST.CAT ARAGON</v>
      </c>
      <c r="B592" s="16">
        <v>0</v>
      </c>
      <c r="C592" s="16">
        <v>0</v>
      </c>
      <c r="D592" s="16" t="s">
        <v>73</v>
      </c>
      <c r="E592" s="16">
        <v>15.56495</v>
      </c>
      <c r="F592" s="16">
        <v>15.646699999999999</v>
      </c>
      <c r="G592" s="16">
        <v>11.203150000000001</v>
      </c>
      <c r="H592" s="16">
        <v>14.742190000000001</v>
      </c>
      <c r="J592" s="16">
        <v>0</v>
      </c>
    </row>
    <row r="593" spans="1:10" ht="14.5" x14ac:dyDescent="0.35">
      <c r="A593" t="str">
        <f t="shared" si="20"/>
        <v>PENETRACION (%)Agua EnvasadaLEVANTE</v>
      </c>
      <c r="B593" s="16">
        <v>0</v>
      </c>
      <c r="C593" s="16">
        <v>0</v>
      </c>
      <c r="D593" s="16" t="s">
        <v>74</v>
      </c>
      <c r="E593" s="16">
        <v>12.89554</v>
      </c>
      <c r="F593" s="16">
        <v>16.267569999999999</v>
      </c>
      <c r="G593" s="16">
        <v>21.97138</v>
      </c>
      <c r="H593" s="16">
        <v>14.19656</v>
      </c>
      <c r="J593" s="16">
        <v>0</v>
      </c>
    </row>
    <row r="594" spans="1:10" ht="14.5" x14ac:dyDescent="0.35">
      <c r="A594" t="str">
        <f t="shared" si="20"/>
        <v>PENETRACION (%)Agua EnvasadaANDALUCIA</v>
      </c>
      <c r="B594" s="16">
        <v>0</v>
      </c>
      <c r="C594" s="16">
        <v>0</v>
      </c>
      <c r="D594" s="16" t="s">
        <v>75</v>
      </c>
      <c r="E594" s="16">
        <v>10.761889999999999</v>
      </c>
      <c r="F594" s="16">
        <v>10.893509999999999</v>
      </c>
      <c r="G594" s="16">
        <v>9.0218600000000002</v>
      </c>
      <c r="H594" s="16">
        <v>11.765700000000001</v>
      </c>
      <c r="J594" s="16">
        <v>0</v>
      </c>
    </row>
    <row r="595" spans="1:10" ht="14.5" x14ac:dyDescent="0.35">
      <c r="A595" t="str">
        <f t="shared" si="20"/>
        <v>PENETRACION (%)Agua EnvasadaMDD AM</v>
      </c>
      <c r="B595" s="16">
        <v>0</v>
      </c>
      <c r="C595" s="16">
        <v>0</v>
      </c>
      <c r="D595" s="16" t="s">
        <v>76</v>
      </c>
      <c r="E595" s="16">
        <v>9.2716720000000006</v>
      </c>
      <c r="F595" s="16">
        <v>6.9430940000000003</v>
      </c>
      <c r="G595" s="16">
        <v>7.9605360000000003</v>
      </c>
      <c r="H595" s="16">
        <v>8.1824860000000008</v>
      </c>
      <c r="J595" s="16">
        <v>0</v>
      </c>
    </row>
    <row r="596" spans="1:10" ht="14.5" x14ac:dyDescent="0.35">
      <c r="A596" t="str">
        <f t="shared" si="20"/>
        <v>PENETRACION (%)Agua EnvasadaRTO CENTRO</v>
      </c>
      <c r="B596" s="16">
        <v>0</v>
      </c>
      <c r="C596" s="16">
        <v>0</v>
      </c>
      <c r="D596" s="16" t="s">
        <v>77</v>
      </c>
      <c r="E596" s="16">
        <v>10.920450000000001</v>
      </c>
      <c r="F596" s="16">
        <v>11.31964</v>
      </c>
      <c r="G596" s="16">
        <v>14.57235</v>
      </c>
      <c r="H596" s="16">
        <v>14.364470000000001</v>
      </c>
      <c r="J596" s="16">
        <v>0</v>
      </c>
    </row>
    <row r="597" spans="1:10" ht="14.5" x14ac:dyDescent="0.35">
      <c r="A597" t="str">
        <f t="shared" si="20"/>
        <v>PENETRACION (%)Agua EnvasadaNORTE-CENTRO</v>
      </c>
      <c r="B597" s="16">
        <v>0</v>
      </c>
      <c r="C597" s="16">
        <v>0</v>
      </c>
      <c r="D597" s="16" t="s">
        <v>78</v>
      </c>
      <c r="E597" s="16">
        <v>10.73898</v>
      </c>
      <c r="F597" s="16">
        <v>11.772169999999999</v>
      </c>
      <c r="G597" s="16">
        <v>10.313929999999999</v>
      </c>
      <c r="H597" s="16">
        <v>9.0775179999999995</v>
      </c>
      <c r="J597" s="16">
        <v>0</v>
      </c>
    </row>
    <row r="598" spans="1:10" ht="14.5" x14ac:dyDescent="0.35">
      <c r="A598" t="str">
        <f t="shared" si="20"/>
        <v>PENETRACION (%)Agua EnvasadaNOROESTE</v>
      </c>
      <c r="B598" s="16">
        <v>0</v>
      </c>
      <c r="C598" s="16">
        <v>0</v>
      </c>
      <c r="D598" s="16" t="s">
        <v>79</v>
      </c>
      <c r="E598" s="16">
        <v>11.596349999999999</v>
      </c>
      <c r="F598" s="16">
        <v>12.41921</v>
      </c>
      <c r="G598" s="16">
        <v>13.98437</v>
      </c>
      <c r="H598" s="16">
        <v>11.566190000000001</v>
      </c>
      <c r="J598" s="16">
        <v>0</v>
      </c>
    </row>
    <row r="599" spans="1:10" ht="14.5" x14ac:dyDescent="0.35">
      <c r="A599" t="str">
        <f t="shared" si="20"/>
        <v>PENETRACION (%)Agua Envasada&lt;2MIL</v>
      </c>
      <c r="B599" s="16">
        <v>0</v>
      </c>
      <c r="C599" s="16">
        <v>0</v>
      </c>
      <c r="D599" s="16" t="s">
        <v>41</v>
      </c>
      <c r="E599" s="16">
        <v>6.6207130000000003</v>
      </c>
      <c r="F599" s="16">
        <v>7.0219449999999997</v>
      </c>
      <c r="G599" s="16">
        <v>9.2434469999999997</v>
      </c>
      <c r="H599" s="16">
        <v>9.5026460000000004</v>
      </c>
      <c r="J599" s="16">
        <v>0</v>
      </c>
    </row>
    <row r="600" spans="1:10" ht="14.5" x14ac:dyDescent="0.35">
      <c r="A600" t="str">
        <f t="shared" si="20"/>
        <v>PENETRACION (%)Agua Envasada2-5MIL</v>
      </c>
      <c r="B600" s="16">
        <v>0</v>
      </c>
      <c r="C600" s="16">
        <v>0</v>
      </c>
      <c r="D600" s="16" t="s">
        <v>44</v>
      </c>
      <c r="E600" s="16">
        <v>13.803229999999999</v>
      </c>
      <c r="F600" s="16">
        <v>16.285489999999999</v>
      </c>
      <c r="G600" s="16">
        <v>13.589410000000001</v>
      </c>
      <c r="H600" s="16">
        <v>13.965450000000001</v>
      </c>
      <c r="J600" s="16">
        <v>0</v>
      </c>
    </row>
    <row r="601" spans="1:10" ht="14.5" x14ac:dyDescent="0.35">
      <c r="A601" t="str">
        <f t="shared" si="20"/>
        <v>PENETRACION (%)Agua Envasada5-10MIL</v>
      </c>
      <c r="B601" s="16">
        <v>0</v>
      </c>
      <c r="C601" s="16">
        <v>0</v>
      </c>
      <c r="D601" s="16" t="s">
        <v>46</v>
      </c>
      <c r="E601" s="16">
        <v>14.0829</v>
      </c>
      <c r="F601" s="16">
        <v>10.15446</v>
      </c>
      <c r="G601" s="16">
        <v>16.576789999999999</v>
      </c>
      <c r="H601" s="16">
        <v>17.426500000000001</v>
      </c>
      <c r="J601" s="16">
        <v>0</v>
      </c>
    </row>
    <row r="602" spans="1:10" ht="14.5" x14ac:dyDescent="0.35">
      <c r="A602" t="str">
        <f t="shared" si="20"/>
        <v>PENETRACION (%)Agua Envasada10-30MIL</v>
      </c>
      <c r="B602" s="16">
        <v>0</v>
      </c>
      <c r="C602" s="16">
        <v>0</v>
      </c>
      <c r="D602" s="16" t="s">
        <v>48</v>
      </c>
      <c r="E602" s="16">
        <v>14.36525</v>
      </c>
      <c r="F602" s="16">
        <v>15.652430000000001</v>
      </c>
      <c r="G602" s="16">
        <v>13.424620000000001</v>
      </c>
      <c r="H602" s="16">
        <v>13.261670000000001</v>
      </c>
      <c r="J602" s="16">
        <v>0</v>
      </c>
    </row>
    <row r="603" spans="1:10" ht="14.5" x14ac:dyDescent="0.35">
      <c r="A603" t="str">
        <f t="shared" si="20"/>
        <v>PENETRACION (%)Agua Envasada30-100MIL</v>
      </c>
      <c r="B603" s="16">
        <v>0</v>
      </c>
      <c r="C603" s="16">
        <v>0</v>
      </c>
      <c r="D603" s="16" t="s">
        <v>50</v>
      </c>
      <c r="E603" s="16">
        <v>11.85197</v>
      </c>
      <c r="F603" s="16">
        <v>14.00163</v>
      </c>
      <c r="G603" s="16">
        <v>9.1040329999999994</v>
      </c>
      <c r="H603" s="16">
        <v>14.797639999999999</v>
      </c>
      <c r="J603" s="16">
        <v>0</v>
      </c>
    </row>
    <row r="604" spans="1:10" ht="14.5" x14ac:dyDescent="0.35">
      <c r="A604" t="str">
        <f t="shared" si="20"/>
        <v>PENETRACION (%)Agua Envasada100-200MIL</v>
      </c>
      <c r="B604" s="16">
        <v>0</v>
      </c>
      <c r="C604" s="16">
        <v>0</v>
      </c>
      <c r="D604" s="16" t="s">
        <v>52</v>
      </c>
      <c r="E604" s="16">
        <v>15.93829</v>
      </c>
      <c r="F604" s="16">
        <v>16.138470000000002</v>
      </c>
      <c r="G604" s="16">
        <v>15.137639999999999</v>
      </c>
      <c r="H604" s="16">
        <v>7.7506820000000003</v>
      </c>
      <c r="J604" s="16">
        <v>0</v>
      </c>
    </row>
    <row r="605" spans="1:10" ht="14.5" x14ac:dyDescent="0.35">
      <c r="A605" t="str">
        <f t="shared" si="20"/>
        <v>PENETRACION (%)Agua Envasada200-500MIL</v>
      </c>
      <c r="B605" s="16">
        <v>0</v>
      </c>
      <c r="C605" s="16">
        <v>0</v>
      </c>
      <c r="D605" s="16" t="s">
        <v>54</v>
      </c>
      <c r="E605" s="16">
        <v>9.3307900000000004</v>
      </c>
      <c r="F605" s="16">
        <v>10.6198</v>
      </c>
      <c r="G605" s="16">
        <v>17.332409999999999</v>
      </c>
      <c r="H605" s="16">
        <v>13.82381</v>
      </c>
      <c r="J605" s="16">
        <v>0</v>
      </c>
    </row>
    <row r="606" spans="1:10" ht="14.5" x14ac:dyDescent="0.35">
      <c r="A606" t="str">
        <f t="shared" si="20"/>
        <v>PENETRACION (%)Agua Envasada&gt;500MIL</v>
      </c>
      <c r="B606" s="16">
        <v>0</v>
      </c>
      <c r="C606" s="16">
        <v>0</v>
      </c>
      <c r="D606" s="16" t="s">
        <v>56</v>
      </c>
      <c r="E606" s="16">
        <v>10.06902</v>
      </c>
      <c r="F606" s="16">
        <v>8.7631239999999995</v>
      </c>
      <c r="G606" s="16">
        <v>9.5156390000000002</v>
      </c>
      <c r="H606" s="16">
        <v>8.4683600000000006</v>
      </c>
      <c r="J606" s="16">
        <v>0</v>
      </c>
    </row>
    <row r="607" spans="1:10" ht="14.5" x14ac:dyDescent="0.35">
      <c r="A607" t="str">
        <f t="shared" si="20"/>
        <v>PENETRACION (%)Agua EnvasadaDE 15 A 19 AÑOS</v>
      </c>
      <c r="B607" s="16">
        <v>0</v>
      </c>
      <c r="C607" s="16">
        <v>0</v>
      </c>
      <c r="D607" s="16" t="s">
        <v>80</v>
      </c>
      <c r="E607" s="16">
        <v>12.41733</v>
      </c>
      <c r="F607" s="16">
        <v>16.687639999999998</v>
      </c>
      <c r="G607" s="16">
        <v>12.636200000000001</v>
      </c>
      <c r="H607" s="16">
        <v>9.1178399999999993</v>
      </c>
      <c r="J607" s="16">
        <v>0</v>
      </c>
    </row>
    <row r="608" spans="1:10" ht="14.5" x14ac:dyDescent="0.35">
      <c r="A608" t="str">
        <f t="shared" si="20"/>
        <v>PENETRACION (%)Agua EnvasadaDE 20 A 24 AÑOS</v>
      </c>
      <c r="B608" s="16">
        <v>0</v>
      </c>
      <c r="C608" s="16">
        <v>0</v>
      </c>
      <c r="D608" s="16" t="s">
        <v>81</v>
      </c>
      <c r="E608" s="16">
        <v>13.62688</v>
      </c>
      <c r="F608" s="16">
        <v>7.1252839999999997</v>
      </c>
      <c r="G608" s="16">
        <v>4.9393950000000002</v>
      </c>
      <c r="H608" s="16">
        <v>8.3307540000000007</v>
      </c>
      <c r="J608" s="16">
        <v>0</v>
      </c>
    </row>
    <row r="609" spans="1:10" ht="14.5" x14ac:dyDescent="0.35">
      <c r="A609" t="str">
        <f t="shared" si="20"/>
        <v>PENETRACION (%)Agua EnvasadaDE 25 A 34 AÑOS</v>
      </c>
      <c r="B609" s="16">
        <v>0</v>
      </c>
      <c r="C609" s="16">
        <v>0</v>
      </c>
      <c r="D609" s="16" t="s">
        <v>82</v>
      </c>
      <c r="E609" s="16">
        <v>9.2800320000000003</v>
      </c>
      <c r="F609" s="16">
        <v>6.647672</v>
      </c>
      <c r="G609" s="16">
        <v>8.7178090000000008</v>
      </c>
      <c r="H609" s="16">
        <v>8.9919689999999992</v>
      </c>
      <c r="J609" s="16">
        <v>0</v>
      </c>
    </row>
    <row r="610" spans="1:10" ht="14.5" x14ac:dyDescent="0.35">
      <c r="A610" t="str">
        <f t="shared" si="20"/>
        <v>PENETRACION (%)Agua EnvasadaDE 35 A 49 AÑOS</v>
      </c>
      <c r="B610" s="16">
        <v>0</v>
      </c>
      <c r="C610" s="16">
        <v>0</v>
      </c>
      <c r="D610" s="16" t="s">
        <v>83</v>
      </c>
      <c r="E610" s="16">
        <v>15.64128</v>
      </c>
      <c r="F610" s="16">
        <v>16.125779999999999</v>
      </c>
      <c r="G610" s="16">
        <v>13.95035</v>
      </c>
      <c r="H610" s="16">
        <v>13.350440000000001</v>
      </c>
      <c r="J610" s="16">
        <v>0</v>
      </c>
    </row>
    <row r="611" spans="1:10" ht="14.5" x14ac:dyDescent="0.35">
      <c r="A611" t="str">
        <f t="shared" si="20"/>
        <v>PENETRACION (%)Agua EnvasadaDE 50 A 59 AÑOS</v>
      </c>
      <c r="B611" s="16">
        <v>0</v>
      </c>
      <c r="C611" s="16">
        <v>0</v>
      </c>
      <c r="D611" s="16" t="s">
        <v>84</v>
      </c>
      <c r="E611" s="16">
        <v>13.95922</v>
      </c>
      <c r="F611" s="16">
        <v>12.885160000000001</v>
      </c>
      <c r="G611" s="16">
        <v>17.181239999999999</v>
      </c>
      <c r="H611" s="16">
        <v>13.66179</v>
      </c>
      <c r="J611" s="16">
        <v>0</v>
      </c>
    </row>
    <row r="612" spans="1:10" ht="14.5" x14ac:dyDescent="0.35">
      <c r="A612" t="str">
        <f t="shared" si="20"/>
        <v>PENETRACION (%)Agua EnvasadaDE 60 A 75 AÑOS</v>
      </c>
      <c r="B612" s="16">
        <v>0</v>
      </c>
      <c r="C612" s="16">
        <v>0</v>
      </c>
      <c r="D612" s="16" t="s">
        <v>85</v>
      </c>
      <c r="E612" s="16">
        <v>8.4279799999999998</v>
      </c>
      <c r="F612" s="16">
        <v>11.921279999999999</v>
      </c>
      <c r="G612" s="16">
        <v>11.8209</v>
      </c>
      <c r="H612" s="16">
        <v>15.832470000000001</v>
      </c>
      <c r="J612" s="16">
        <v>0</v>
      </c>
    </row>
    <row r="613" spans="1:10" ht="14.5" x14ac:dyDescent="0.35">
      <c r="A613" t="str">
        <f t="shared" si="20"/>
        <v>PENETRACION (%)Agua EnvasadaNIVEL ALTO</v>
      </c>
      <c r="B613" s="16">
        <v>0</v>
      </c>
      <c r="C613" s="16">
        <v>0</v>
      </c>
      <c r="D613" s="16" t="s">
        <v>86</v>
      </c>
      <c r="E613" s="16">
        <v>11.84338</v>
      </c>
      <c r="F613" s="16">
        <v>13.643409999999999</v>
      </c>
      <c r="G613" s="16">
        <v>13.556340000000001</v>
      </c>
      <c r="H613" s="16">
        <v>17.770409999999998</v>
      </c>
      <c r="J613" s="16">
        <v>0</v>
      </c>
    </row>
    <row r="614" spans="1:10" ht="14.5" x14ac:dyDescent="0.35">
      <c r="A614" t="str">
        <f t="shared" si="20"/>
        <v>PENETRACION (%)Agua EnvasadaNIVEL MEDIO ALTO</v>
      </c>
      <c r="B614" s="16">
        <v>0</v>
      </c>
      <c r="C614" s="16">
        <v>0</v>
      </c>
      <c r="D614" s="16" t="s">
        <v>87</v>
      </c>
      <c r="E614" s="16">
        <v>13.189249999999999</v>
      </c>
      <c r="F614" s="16">
        <v>10.83301</v>
      </c>
      <c r="G614" s="16">
        <v>12.96979</v>
      </c>
      <c r="H614" s="16">
        <v>8.1791319999999992</v>
      </c>
      <c r="J614" s="16">
        <v>0</v>
      </c>
    </row>
    <row r="615" spans="1:10" ht="14.5" x14ac:dyDescent="0.35">
      <c r="A615" t="str">
        <f t="shared" si="20"/>
        <v>PENETRACION (%)Agua EnvasadaNIVEL MEDIO</v>
      </c>
      <c r="B615" s="16">
        <v>0</v>
      </c>
      <c r="C615" s="16">
        <v>0</v>
      </c>
      <c r="D615" s="16" t="s">
        <v>88</v>
      </c>
      <c r="E615" s="16">
        <v>13.298819999999999</v>
      </c>
      <c r="F615" s="16">
        <v>12.12214</v>
      </c>
      <c r="G615" s="16">
        <v>12.676629999999999</v>
      </c>
      <c r="H615" s="16">
        <v>12.267250000000001</v>
      </c>
      <c r="J615" s="16">
        <v>0</v>
      </c>
    </row>
    <row r="616" spans="1:10" ht="14.5" x14ac:dyDescent="0.35">
      <c r="A616" t="str">
        <f t="shared" si="20"/>
        <v>PENETRACION (%)Agua EnvasadaNIVEL MEDIO BAJO</v>
      </c>
      <c r="B616" s="16">
        <v>0</v>
      </c>
      <c r="C616" s="16">
        <v>0</v>
      </c>
      <c r="D616" s="16" t="s">
        <v>89</v>
      </c>
      <c r="E616" s="16">
        <v>11.65025</v>
      </c>
      <c r="F616" s="16">
        <v>11.460990000000001</v>
      </c>
      <c r="G616" s="16">
        <v>11.55105</v>
      </c>
      <c r="H616" s="16">
        <v>12.8668</v>
      </c>
      <c r="J616" s="16">
        <v>0</v>
      </c>
    </row>
    <row r="617" spans="1:10" ht="14.5" x14ac:dyDescent="0.35">
      <c r="A617" t="str">
        <f t="shared" si="20"/>
        <v>PENETRACION (%)Agua EnvasadaNIVEL BAJO</v>
      </c>
      <c r="B617" s="16">
        <v>0</v>
      </c>
      <c r="C617" s="16">
        <v>0</v>
      </c>
      <c r="D617" s="16" t="s">
        <v>90</v>
      </c>
      <c r="E617" s="16">
        <v>11.201840000000001</v>
      </c>
      <c r="F617" s="16">
        <v>12.67291</v>
      </c>
      <c r="G617" s="16">
        <v>11.0343</v>
      </c>
      <c r="H617" s="16">
        <v>9.2265280000000001</v>
      </c>
      <c r="J617" s="16">
        <v>0</v>
      </c>
    </row>
    <row r="618" spans="1:10" ht="14.5" x14ac:dyDescent="0.35">
      <c r="A618" t="str">
        <f>$B$394&amp;$C$618&amp;D618</f>
        <v>PENETRACION (%)Bebidas RefrescantesT.ESPAÑA</v>
      </c>
      <c r="B618" s="16">
        <v>0</v>
      </c>
      <c r="C618" s="16" t="s">
        <v>143</v>
      </c>
      <c r="D618" s="16" t="s">
        <v>22</v>
      </c>
      <c r="E618" s="16">
        <v>8.992248</v>
      </c>
      <c r="F618" s="16">
        <v>9.0703759999999996</v>
      </c>
      <c r="G618" s="16">
        <v>9.2345089999999992</v>
      </c>
      <c r="H618" s="16">
        <v>8.333221</v>
      </c>
      <c r="J618" s="16">
        <v>0</v>
      </c>
    </row>
    <row r="619" spans="1:10" ht="14.5" x14ac:dyDescent="0.35">
      <c r="A619" t="str">
        <f t="shared" ref="A619:A645" si="21">$B$394&amp;$C$618&amp;D619</f>
        <v>PENETRACION (%)Bebidas RefrescantesBCN AM</v>
      </c>
      <c r="B619" s="16">
        <v>0</v>
      </c>
      <c r="C619" s="16">
        <v>0</v>
      </c>
      <c r="D619" s="16" t="s">
        <v>72</v>
      </c>
      <c r="E619" s="16">
        <v>8.1872679999999995</v>
      </c>
      <c r="F619" s="16">
        <v>11.68027</v>
      </c>
      <c r="G619" s="16">
        <v>12.257849999999999</v>
      </c>
      <c r="H619" s="16">
        <v>12.217000000000001</v>
      </c>
      <c r="J619" s="16">
        <v>0</v>
      </c>
    </row>
    <row r="620" spans="1:10" ht="14.5" x14ac:dyDescent="0.35">
      <c r="A620" t="str">
        <f t="shared" si="21"/>
        <v>PENETRACION (%)Bebidas RefrescantesREST.CAT ARAGON</v>
      </c>
      <c r="B620" s="16">
        <v>0</v>
      </c>
      <c r="C620" s="16">
        <v>0</v>
      </c>
      <c r="D620" s="16" t="s">
        <v>73</v>
      </c>
      <c r="E620" s="16">
        <v>7.5301010000000002</v>
      </c>
      <c r="F620" s="16">
        <v>9.0725719999999992</v>
      </c>
      <c r="G620" s="16">
        <v>11.453239999999999</v>
      </c>
      <c r="H620" s="16">
        <v>7.6395400000000002</v>
      </c>
      <c r="J620" s="16">
        <v>0</v>
      </c>
    </row>
    <row r="621" spans="1:10" ht="14.5" x14ac:dyDescent="0.35">
      <c r="A621" t="str">
        <f t="shared" si="21"/>
        <v>PENETRACION (%)Bebidas RefrescantesLEVANTE</v>
      </c>
      <c r="B621" s="16">
        <v>0</v>
      </c>
      <c r="C621" s="16">
        <v>0</v>
      </c>
      <c r="D621" s="16" t="s">
        <v>74</v>
      </c>
      <c r="E621" s="16">
        <v>11.34412</v>
      </c>
      <c r="F621" s="16">
        <v>10.667450000000001</v>
      </c>
      <c r="G621" s="16">
        <v>16.310140000000001</v>
      </c>
      <c r="H621" s="16">
        <v>12.404210000000001</v>
      </c>
      <c r="J621" s="16">
        <v>0</v>
      </c>
    </row>
    <row r="622" spans="1:10" ht="14.5" x14ac:dyDescent="0.35">
      <c r="A622" t="str">
        <f t="shared" si="21"/>
        <v>PENETRACION (%)Bebidas RefrescantesANDALUCIA</v>
      </c>
      <c r="B622" s="16">
        <v>0</v>
      </c>
      <c r="C622" s="16">
        <v>0</v>
      </c>
      <c r="D622" s="16" t="s">
        <v>75</v>
      </c>
      <c r="E622" s="16">
        <v>10.758850000000001</v>
      </c>
      <c r="F622" s="16">
        <v>6.6816760000000004</v>
      </c>
      <c r="G622" s="16">
        <v>5.7904970000000002</v>
      </c>
      <c r="H622" s="16">
        <v>7.3580120000000004</v>
      </c>
      <c r="J622" s="16">
        <v>0</v>
      </c>
    </row>
    <row r="623" spans="1:10" ht="14.5" x14ac:dyDescent="0.35">
      <c r="A623" t="str">
        <f t="shared" si="21"/>
        <v>PENETRACION (%)Bebidas RefrescantesMDD AM</v>
      </c>
      <c r="B623" s="16">
        <v>0</v>
      </c>
      <c r="C623" s="16">
        <v>0</v>
      </c>
      <c r="D623" s="16" t="s">
        <v>76</v>
      </c>
      <c r="E623" s="16">
        <v>11.60472</v>
      </c>
      <c r="F623" s="16">
        <v>10.61589</v>
      </c>
      <c r="G623" s="16">
        <v>8.5505650000000006</v>
      </c>
      <c r="H623" s="16">
        <v>8.8281650000000003</v>
      </c>
      <c r="J623" s="16">
        <v>0</v>
      </c>
    </row>
    <row r="624" spans="1:10" ht="14.5" x14ac:dyDescent="0.35">
      <c r="A624" t="str">
        <f t="shared" si="21"/>
        <v>PENETRACION (%)Bebidas RefrescantesRTO CENTRO</v>
      </c>
      <c r="B624" s="16">
        <v>0</v>
      </c>
      <c r="C624" s="16">
        <v>0</v>
      </c>
      <c r="D624" s="16" t="s">
        <v>77</v>
      </c>
      <c r="E624" s="16">
        <v>7.5601640000000003</v>
      </c>
      <c r="F624" s="16">
        <v>10.05674</v>
      </c>
      <c r="G624" s="16">
        <v>7.8955690000000001</v>
      </c>
      <c r="H624" s="16">
        <v>5.1474489999999999</v>
      </c>
      <c r="J624" s="16">
        <v>0</v>
      </c>
    </row>
    <row r="625" spans="1:10" ht="14.5" x14ac:dyDescent="0.35">
      <c r="A625" t="str">
        <f t="shared" si="21"/>
        <v>PENETRACION (%)Bebidas RefrescantesNORTE-CENTRO</v>
      </c>
      <c r="B625" s="16">
        <v>0</v>
      </c>
      <c r="C625" s="16">
        <v>0</v>
      </c>
      <c r="D625" s="16" t="s">
        <v>78</v>
      </c>
      <c r="E625" s="16">
        <v>5.7735789999999998</v>
      </c>
      <c r="F625" s="16">
        <v>6.8648379999999998</v>
      </c>
      <c r="G625" s="16">
        <v>7.8255210000000002</v>
      </c>
      <c r="H625" s="16">
        <v>6.1180909999999997</v>
      </c>
      <c r="J625" s="16">
        <v>0</v>
      </c>
    </row>
    <row r="626" spans="1:10" ht="14.5" x14ac:dyDescent="0.35">
      <c r="A626" t="str">
        <f t="shared" si="21"/>
        <v>PENETRACION (%)Bebidas RefrescantesNOROESTE</v>
      </c>
      <c r="B626" s="16">
        <v>0</v>
      </c>
      <c r="C626" s="16">
        <v>0</v>
      </c>
      <c r="D626" s="16" t="s">
        <v>79</v>
      </c>
      <c r="E626" s="16">
        <v>6.9695330000000002</v>
      </c>
      <c r="F626" s="16">
        <v>10.01154</v>
      </c>
      <c r="G626" s="16">
        <v>5.7731950000000003</v>
      </c>
      <c r="H626" s="16">
        <v>5.3955149999999996</v>
      </c>
      <c r="J626" s="16">
        <v>0</v>
      </c>
    </row>
    <row r="627" spans="1:10" ht="14.5" x14ac:dyDescent="0.35">
      <c r="A627" t="str">
        <f t="shared" si="21"/>
        <v>PENETRACION (%)Bebidas Refrescantes&lt;2MIL</v>
      </c>
      <c r="B627" s="16">
        <v>0</v>
      </c>
      <c r="C627" s="16">
        <v>0</v>
      </c>
      <c r="D627" s="16" t="s">
        <v>41</v>
      </c>
      <c r="E627" s="16">
        <v>5.0385859999999996</v>
      </c>
      <c r="F627" s="16">
        <v>10.616910000000001</v>
      </c>
      <c r="G627" s="16">
        <v>17.003730000000001</v>
      </c>
      <c r="H627" s="16">
        <v>8.4434830000000005</v>
      </c>
      <c r="J627" s="16">
        <v>0</v>
      </c>
    </row>
    <row r="628" spans="1:10" ht="14.5" x14ac:dyDescent="0.35">
      <c r="A628" t="str">
        <f t="shared" si="21"/>
        <v>PENETRACION (%)Bebidas Refrescantes2-5MIL</v>
      </c>
      <c r="B628" s="16">
        <v>0</v>
      </c>
      <c r="C628" s="16">
        <v>0</v>
      </c>
      <c r="D628" s="16" t="s">
        <v>44</v>
      </c>
      <c r="E628" s="16">
        <v>11.77145</v>
      </c>
      <c r="F628" s="16">
        <v>3.9339770000000001</v>
      </c>
      <c r="G628" s="16">
        <v>8.4482440000000008</v>
      </c>
      <c r="H628" s="16">
        <v>5.8185399999999996</v>
      </c>
      <c r="J628" s="16">
        <v>0</v>
      </c>
    </row>
    <row r="629" spans="1:10" ht="14.5" x14ac:dyDescent="0.35">
      <c r="A629" t="str">
        <f t="shared" si="21"/>
        <v>PENETRACION (%)Bebidas Refrescantes5-10MIL</v>
      </c>
      <c r="B629" s="16">
        <v>0</v>
      </c>
      <c r="C629" s="16">
        <v>0</v>
      </c>
      <c r="D629" s="16" t="s">
        <v>46</v>
      </c>
      <c r="E629" s="16">
        <v>12.004759999999999</v>
      </c>
      <c r="F629" s="16">
        <v>14.89303</v>
      </c>
      <c r="G629" s="16">
        <v>9.6881190000000004</v>
      </c>
      <c r="H629" s="16">
        <v>8.8883690000000009</v>
      </c>
      <c r="J629" s="16">
        <v>0</v>
      </c>
    </row>
    <row r="630" spans="1:10" ht="14.5" x14ac:dyDescent="0.35">
      <c r="A630" t="str">
        <f t="shared" si="21"/>
        <v>PENETRACION (%)Bebidas Refrescantes10-30MIL</v>
      </c>
      <c r="B630" s="16">
        <v>0</v>
      </c>
      <c r="C630" s="16">
        <v>0</v>
      </c>
      <c r="D630" s="16" t="s">
        <v>48</v>
      </c>
      <c r="E630" s="16">
        <v>10.04555</v>
      </c>
      <c r="F630" s="16">
        <v>8.8030150000000003</v>
      </c>
      <c r="G630" s="16">
        <v>6.8323520000000002</v>
      </c>
      <c r="H630" s="16">
        <v>9.1006160000000005</v>
      </c>
      <c r="J630" s="16">
        <v>0</v>
      </c>
    </row>
    <row r="631" spans="1:10" ht="14.5" x14ac:dyDescent="0.35">
      <c r="A631" t="str">
        <f t="shared" si="21"/>
        <v>PENETRACION (%)Bebidas Refrescantes30-100MIL</v>
      </c>
      <c r="B631" s="16">
        <v>0</v>
      </c>
      <c r="C631" s="16">
        <v>0</v>
      </c>
      <c r="D631" s="16" t="s">
        <v>50</v>
      </c>
      <c r="E631" s="16">
        <v>10.348319999999999</v>
      </c>
      <c r="F631" s="16">
        <v>11.34859</v>
      </c>
      <c r="G631" s="16">
        <v>8.7236159999999998</v>
      </c>
      <c r="H631" s="16">
        <v>8.2862600000000004</v>
      </c>
      <c r="J631" s="16">
        <v>0</v>
      </c>
    </row>
    <row r="632" spans="1:10" ht="14.5" x14ac:dyDescent="0.35">
      <c r="A632" t="str">
        <f t="shared" si="21"/>
        <v>PENETRACION (%)Bebidas Refrescantes100-200MIL</v>
      </c>
      <c r="B632" s="16">
        <v>0</v>
      </c>
      <c r="C632" s="16">
        <v>0</v>
      </c>
      <c r="D632" s="16" t="s">
        <v>52</v>
      </c>
      <c r="E632" s="16">
        <v>9.4666700000000006</v>
      </c>
      <c r="F632" s="16">
        <v>7.7584799999999996</v>
      </c>
      <c r="G632" s="16">
        <v>8.0315279999999998</v>
      </c>
      <c r="H632" s="16">
        <v>7.5412220000000003</v>
      </c>
      <c r="J632" s="16">
        <v>0</v>
      </c>
    </row>
    <row r="633" spans="1:10" ht="14.5" x14ac:dyDescent="0.35">
      <c r="A633" t="str">
        <f t="shared" si="21"/>
        <v>PENETRACION (%)Bebidas Refrescantes200-500MIL</v>
      </c>
      <c r="B633" s="16">
        <v>0</v>
      </c>
      <c r="C633" s="16">
        <v>0</v>
      </c>
      <c r="D633" s="16" t="s">
        <v>54</v>
      </c>
      <c r="E633" s="16">
        <v>8.5269060000000003</v>
      </c>
      <c r="F633" s="16">
        <v>11.51544</v>
      </c>
      <c r="G633" s="16">
        <v>15.60272</v>
      </c>
      <c r="H633" s="16">
        <v>13.612120000000001</v>
      </c>
      <c r="J633" s="16">
        <v>0</v>
      </c>
    </row>
    <row r="634" spans="1:10" ht="14.5" x14ac:dyDescent="0.35">
      <c r="A634" t="str">
        <f t="shared" si="21"/>
        <v>PENETRACION (%)Bebidas Refrescantes&gt;500MIL</v>
      </c>
      <c r="B634" s="16">
        <v>0</v>
      </c>
      <c r="C634" s="16">
        <v>0</v>
      </c>
      <c r="D634" s="16" t="s">
        <v>56</v>
      </c>
      <c r="E634" s="16">
        <v>8.0595759999999999</v>
      </c>
      <c r="F634" s="16">
        <v>9.2926780000000004</v>
      </c>
      <c r="G634" s="16">
        <v>8.9287849999999995</v>
      </c>
      <c r="H634" s="16">
        <v>6.7189209999999999</v>
      </c>
      <c r="J634" s="16">
        <v>0</v>
      </c>
    </row>
    <row r="635" spans="1:10" ht="14.5" x14ac:dyDescent="0.35">
      <c r="A635" t="str">
        <f t="shared" si="21"/>
        <v>PENETRACION (%)Bebidas RefrescantesDE 15 A 19 AÑOS</v>
      </c>
      <c r="B635" s="16">
        <v>0</v>
      </c>
      <c r="C635" s="16">
        <v>0</v>
      </c>
      <c r="D635" s="16" t="s">
        <v>80</v>
      </c>
      <c r="E635" s="16">
        <v>18.756219999999999</v>
      </c>
      <c r="F635" s="16">
        <v>9.9964259999999996</v>
      </c>
      <c r="G635" s="16">
        <v>23.446079999999998</v>
      </c>
      <c r="H635" s="16">
        <v>8.9033999999999995</v>
      </c>
      <c r="J635" s="16">
        <v>0</v>
      </c>
    </row>
    <row r="636" spans="1:10" ht="14.5" x14ac:dyDescent="0.35">
      <c r="A636" t="str">
        <f t="shared" si="21"/>
        <v>PENETRACION (%)Bebidas RefrescantesDE 20 A 24 AÑOS</v>
      </c>
      <c r="B636" s="16">
        <v>0</v>
      </c>
      <c r="C636" s="16">
        <v>0</v>
      </c>
      <c r="D636" s="16" t="s">
        <v>81</v>
      </c>
      <c r="E636" s="16">
        <v>13.73982</v>
      </c>
      <c r="F636" s="16">
        <v>11.242179999999999</v>
      </c>
      <c r="G636" s="16">
        <v>10.418150000000001</v>
      </c>
      <c r="H636" s="16">
        <v>9.0567670000000007</v>
      </c>
      <c r="J636" s="16">
        <v>0</v>
      </c>
    </row>
    <row r="637" spans="1:10" ht="14.5" x14ac:dyDescent="0.35">
      <c r="A637" t="str">
        <f t="shared" si="21"/>
        <v>PENETRACION (%)Bebidas RefrescantesDE 25 A 34 AÑOS</v>
      </c>
      <c r="B637" s="16">
        <v>0</v>
      </c>
      <c r="C637" s="16">
        <v>0</v>
      </c>
      <c r="D637" s="16" t="s">
        <v>82</v>
      </c>
      <c r="E637" s="16">
        <v>9.6444589999999994</v>
      </c>
      <c r="F637" s="16">
        <v>10.00192</v>
      </c>
      <c r="G637" s="16">
        <v>9.6041179999999997</v>
      </c>
      <c r="H637" s="16">
        <v>8.6033080000000002</v>
      </c>
      <c r="J637" s="16">
        <v>0</v>
      </c>
    </row>
    <row r="638" spans="1:10" ht="14.5" x14ac:dyDescent="0.35">
      <c r="A638" t="str">
        <f t="shared" si="21"/>
        <v>PENETRACION (%)Bebidas RefrescantesDE 35 A 49 AÑOS</v>
      </c>
      <c r="B638" s="16">
        <v>0</v>
      </c>
      <c r="C638" s="16">
        <v>0</v>
      </c>
      <c r="D638" s="16" t="s">
        <v>83</v>
      </c>
      <c r="E638" s="16">
        <v>9.9134039999999999</v>
      </c>
      <c r="F638" s="16">
        <v>10.783799999999999</v>
      </c>
      <c r="G638" s="16">
        <v>9.1858740000000001</v>
      </c>
      <c r="H638" s="16">
        <v>9.0448579999999996</v>
      </c>
      <c r="J638" s="16">
        <v>0</v>
      </c>
    </row>
    <row r="639" spans="1:10" ht="14.5" x14ac:dyDescent="0.35">
      <c r="A639" t="str">
        <f t="shared" si="21"/>
        <v>PENETRACION (%)Bebidas RefrescantesDE 50 A 59 AÑOS</v>
      </c>
      <c r="B639" s="16">
        <v>0</v>
      </c>
      <c r="C639" s="16">
        <v>0</v>
      </c>
      <c r="D639" s="16" t="s">
        <v>84</v>
      </c>
      <c r="E639" s="16">
        <v>8.7060390000000005</v>
      </c>
      <c r="F639" s="16">
        <v>8.9664529999999996</v>
      </c>
      <c r="G639" s="16">
        <v>9.3594530000000002</v>
      </c>
      <c r="H639" s="16">
        <v>9.7766990000000007</v>
      </c>
      <c r="J639" s="16">
        <v>0</v>
      </c>
    </row>
    <row r="640" spans="1:10" ht="14.5" x14ac:dyDescent="0.35">
      <c r="A640" t="str">
        <f t="shared" si="21"/>
        <v>PENETRACION (%)Bebidas RefrescantesDE 60 A 75 AÑOS</v>
      </c>
      <c r="B640" s="16">
        <v>0</v>
      </c>
      <c r="C640" s="16">
        <v>0</v>
      </c>
      <c r="D640" s="16" t="s">
        <v>85</v>
      </c>
      <c r="E640" s="16">
        <v>4.2730829999999997</v>
      </c>
      <c r="F640" s="16">
        <v>5.5122689999999999</v>
      </c>
      <c r="G640" s="16">
        <v>7.149349</v>
      </c>
      <c r="H640" s="16">
        <v>5.802162</v>
      </c>
      <c r="J640" s="16">
        <v>0</v>
      </c>
    </row>
    <row r="641" spans="1:10" ht="14.5" x14ac:dyDescent="0.35">
      <c r="A641" t="str">
        <f t="shared" si="21"/>
        <v>PENETRACION (%)Bebidas RefrescantesNIVEL ALTO</v>
      </c>
      <c r="B641" s="16">
        <v>0</v>
      </c>
      <c r="C641" s="16">
        <v>0</v>
      </c>
      <c r="D641" s="16" t="s">
        <v>86</v>
      </c>
      <c r="E641" s="16">
        <v>9.9557500000000001</v>
      </c>
      <c r="F641" s="16">
        <v>7.8043079999999998</v>
      </c>
      <c r="G641" s="16">
        <v>9.4255499999999994</v>
      </c>
      <c r="H641" s="16">
        <v>8.5826720000000005</v>
      </c>
      <c r="J641" s="16">
        <v>0</v>
      </c>
    </row>
    <row r="642" spans="1:10" ht="14.5" x14ac:dyDescent="0.35">
      <c r="A642" t="str">
        <f t="shared" si="21"/>
        <v>PENETRACION (%)Bebidas RefrescantesNIVEL MEDIO ALTO</v>
      </c>
      <c r="B642" s="16">
        <v>0</v>
      </c>
      <c r="C642" s="16">
        <v>0</v>
      </c>
      <c r="D642" s="16" t="s">
        <v>87</v>
      </c>
      <c r="E642" s="16">
        <v>11.821669999999999</v>
      </c>
      <c r="F642" s="16">
        <v>8.7754110000000001</v>
      </c>
      <c r="G642" s="16">
        <v>7.5031359999999996</v>
      </c>
      <c r="H642" s="16">
        <v>7.7851739999999996</v>
      </c>
      <c r="J642" s="16">
        <v>0</v>
      </c>
    </row>
    <row r="643" spans="1:10" ht="14.5" x14ac:dyDescent="0.35">
      <c r="A643" t="str">
        <f t="shared" si="21"/>
        <v>PENETRACION (%)Bebidas RefrescantesNIVEL MEDIO</v>
      </c>
      <c r="B643" s="16">
        <v>0</v>
      </c>
      <c r="C643" s="16">
        <v>0</v>
      </c>
      <c r="D643" s="16" t="s">
        <v>88</v>
      </c>
      <c r="E643" s="16">
        <v>8.9141729999999999</v>
      </c>
      <c r="F643" s="16">
        <v>8.0192890000000006</v>
      </c>
      <c r="G643" s="16">
        <v>12.28293</v>
      </c>
      <c r="H643" s="16">
        <v>11.31471</v>
      </c>
      <c r="J643" s="16">
        <v>0</v>
      </c>
    </row>
    <row r="644" spans="1:10" ht="14.5" x14ac:dyDescent="0.35">
      <c r="A644" t="str">
        <f t="shared" si="21"/>
        <v>PENETRACION (%)Bebidas RefrescantesNIVEL MEDIO BAJO</v>
      </c>
      <c r="B644" s="16">
        <v>0</v>
      </c>
      <c r="C644" s="16">
        <v>0</v>
      </c>
      <c r="D644" s="16" t="s">
        <v>89</v>
      </c>
      <c r="E644" s="16">
        <v>9.6325920000000007</v>
      </c>
      <c r="F644" s="16">
        <v>13.40405</v>
      </c>
      <c r="G644" s="16">
        <v>6.738416</v>
      </c>
      <c r="H644" s="16">
        <v>6.0524449999999996</v>
      </c>
      <c r="J644" s="16">
        <v>0</v>
      </c>
    </row>
    <row r="645" spans="1:10" ht="14.5" x14ac:dyDescent="0.35">
      <c r="A645" t="str">
        <f t="shared" si="21"/>
        <v>PENETRACION (%)Bebidas RefrescantesNIVEL BAJO</v>
      </c>
      <c r="B645" s="16">
        <v>0</v>
      </c>
      <c r="C645" s="16">
        <v>0</v>
      </c>
      <c r="D645" s="16" t="s">
        <v>90</v>
      </c>
      <c r="E645" s="16">
        <v>9.1989300000000007</v>
      </c>
      <c r="F645" s="16">
        <v>9.0192150000000009</v>
      </c>
      <c r="G645" s="16">
        <v>10.76295</v>
      </c>
      <c r="H645" s="16">
        <v>7.4148189999999996</v>
      </c>
      <c r="J645" s="16">
        <v>0</v>
      </c>
    </row>
    <row r="646" spans="1:10" ht="14.5" x14ac:dyDescent="0.35">
      <c r="A646" t="str">
        <f>$B$394&amp;$C$646&amp;D646</f>
        <v>PENETRACION (%).Total Bebidas CalienteT.ESPAÑA</v>
      </c>
      <c r="B646" s="16">
        <v>0</v>
      </c>
      <c r="C646" s="16" t="s">
        <v>144</v>
      </c>
      <c r="D646" s="16" t="s">
        <v>22</v>
      </c>
      <c r="E646" s="16">
        <v>3.1509200000000002</v>
      </c>
      <c r="F646" s="16">
        <v>3.426304</v>
      </c>
      <c r="G646" s="16">
        <v>3.2648419999999998</v>
      </c>
      <c r="H646" s="16">
        <v>3.5797300000000001</v>
      </c>
      <c r="J646" s="16">
        <v>0</v>
      </c>
    </row>
    <row r="647" spans="1:10" ht="14.5" x14ac:dyDescent="0.35">
      <c r="A647" t="str">
        <f t="shared" ref="A647:A673" si="22">$B$394&amp;$C$646&amp;D647</f>
        <v>PENETRACION (%).Total Bebidas CalienteBCN AM</v>
      </c>
      <c r="B647" s="16">
        <v>0</v>
      </c>
      <c r="C647" s="16">
        <v>0</v>
      </c>
      <c r="D647" s="16" t="s">
        <v>72</v>
      </c>
      <c r="E647" s="16">
        <v>3.142493</v>
      </c>
      <c r="F647" s="16">
        <v>5.5659369999999999</v>
      </c>
      <c r="G647" s="16">
        <v>5.1150869999999999</v>
      </c>
      <c r="H647" s="16">
        <v>7.0071110000000001</v>
      </c>
      <c r="J647" s="16">
        <v>0</v>
      </c>
    </row>
    <row r="648" spans="1:10" ht="14.5" x14ac:dyDescent="0.35">
      <c r="A648" t="str">
        <f t="shared" si="22"/>
        <v>PENETRACION (%).Total Bebidas CalienteREST.CAT ARAGON</v>
      </c>
      <c r="B648" s="16">
        <v>0</v>
      </c>
      <c r="C648" s="16">
        <v>0</v>
      </c>
      <c r="D648" s="16" t="s">
        <v>73</v>
      </c>
      <c r="E648" s="16">
        <v>3.0583909999999999</v>
      </c>
      <c r="F648" s="16">
        <v>3.4453719999999999</v>
      </c>
      <c r="G648" s="16">
        <v>4.2859420000000004</v>
      </c>
      <c r="H648" s="16">
        <v>1.7866660000000001</v>
      </c>
      <c r="J648" s="16">
        <v>0</v>
      </c>
    </row>
    <row r="649" spans="1:10" ht="14.5" x14ac:dyDescent="0.35">
      <c r="A649" t="str">
        <f t="shared" si="22"/>
        <v>PENETRACION (%).Total Bebidas CalienteLEVANTE</v>
      </c>
      <c r="B649" s="16">
        <v>0</v>
      </c>
      <c r="C649" s="16">
        <v>0</v>
      </c>
      <c r="D649" s="16" t="s">
        <v>74</v>
      </c>
      <c r="E649" s="16">
        <v>4.5941700000000001</v>
      </c>
      <c r="F649" s="16">
        <v>4.4503820000000003</v>
      </c>
      <c r="G649" s="16">
        <v>4.6199479999999999</v>
      </c>
      <c r="H649" s="16">
        <v>4.6410650000000002</v>
      </c>
      <c r="J649" s="16">
        <v>0</v>
      </c>
    </row>
    <row r="650" spans="1:10" ht="14.5" x14ac:dyDescent="0.35">
      <c r="A650" t="str">
        <f t="shared" si="22"/>
        <v>PENETRACION (%).Total Bebidas CalienteANDALUCIA</v>
      </c>
      <c r="B650" s="16">
        <v>0</v>
      </c>
      <c r="C650" s="16">
        <v>0</v>
      </c>
      <c r="D650" s="16" t="s">
        <v>75</v>
      </c>
      <c r="E650" s="16">
        <v>3.6539869999999999</v>
      </c>
      <c r="F650" s="16">
        <v>4.5806529999999999</v>
      </c>
      <c r="G650" s="16">
        <v>3.0776970000000001</v>
      </c>
      <c r="H650" s="16">
        <v>2.6153930000000001</v>
      </c>
      <c r="J650" s="16">
        <v>0</v>
      </c>
    </row>
    <row r="651" spans="1:10" ht="14.5" x14ac:dyDescent="0.35">
      <c r="A651" t="str">
        <f t="shared" si="22"/>
        <v>PENETRACION (%).Total Bebidas CalienteMDD AM</v>
      </c>
      <c r="B651" s="16">
        <v>0</v>
      </c>
      <c r="C651" s="16">
        <v>0</v>
      </c>
      <c r="D651" s="16" t="s">
        <v>76</v>
      </c>
      <c r="E651" s="16">
        <v>5.3503939999999997</v>
      </c>
      <c r="F651" s="16">
        <v>3.4932430000000001</v>
      </c>
      <c r="G651" s="16">
        <v>4.9535400000000003</v>
      </c>
      <c r="H651" s="16">
        <v>3.9321739999999998</v>
      </c>
      <c r="J651" s="16">
        <v>0</v>
      </c>
    </row>
    <row r="652" spans="1:10" ht="14.5" x14ac:dyDescent="0.35">
      <c r="A652" t="str">
        <f t="shared" si="22"/>
        <v>PENETRACION (%).Total Bebidas CalienteRTO CENTRO</v>
      </c>
      <c r="B652" s="16">
        <v>0</v>
      </c>
      <c r="C652" s="16">
        <v>0</v>
      </c>
      <c r="D652" s="16" t="s">
        <v>77</v>
      </c>
      <c r="E652" s="16">
        <v>4.6984490000000001</v>
      </c>
      <c r="F652" s="16">
        <v>5.0131100000000002</v>
      </c>
      <c r="G652" s="16">
        <v>4.8719200000000003</v>
      </c>
      <c r="H652" s="16">
        <v>3.6757279999999999</v>
      </c>
      <c r="J652" s="16">
        <v>0</v>
      </c>
    </row>
    <row r="653" spans="1:10" ht="14.5" x14ac:dyDescent="0.35">
      <c r="A653" t="str">
        <f t="shared" si="22"/>
        <v>PENETRACION (%).Total Bebidas CalienteNORTE-CENTRO</v>
      </c>
      <c r="B653" s="16">
        <v>0</v>
      </c>
      <c r="C653" s="16">
        <v>0</v>
      </c>
      <c r="D653" s="16" t="s">
        <v>78</v>
      </c>
      <c r="E653" s="16">
        <v>2.9317980000000001</v>
      </c>
      <c r="F653" s="16">
        <v>5.5398120000000004</v>
      </c>
      <c r="G653" s="16">
        <v>2.1604220000000001</v>
      </c>
      <c r="H653" s="16">
        <v>7.7028230000000004</v>
      </c>
      <c r="J653" s="16">
        <v>0</v>
      </c>
    </row>
    <row r="654" spans="1:10" ht="14.5" x14ac:dyDescent="0.35">
      <c r="A654" t="str">
        <f t="shared" si="22"/>
        <v>PENETRACION (%).Total Bebidas CalienteNOROESTE</v>
      </c>
      <c r="B654" s="16">
        <v>0</v>
      </c>
      <c r="C654" s="16">
        <v>0</v>
      </c>
      <c r="D654" s="16" t="s">
        <v>79</v>
      </c>
      <c r="E654" s="16">
        <v>5.0857390000000002</v>
      </c>
      <c r="F654" s="16">
        <v>3.627459</v>
      </c>
      <c r="G654" s="16">
        <v>4.671411</v>
      </c>
      <c r="H654" s="16">
        <v>5.3336810000000003</v>
      </c>
      <c r="J654" s="16">
        <v>0</v>
      </c>
    </row>
    <row r="655" spans="1:10" ht="14.5" x14ac:dyDescent="0.35">
      <c r="A655" t="str">
        <f t="shared" si="22"/>
        <v>PENETRACION (%).Total Bebidas Caliente&lt;2MIL</v>
      </c>
      <c r="B655" s="16">
        <v>0</v>
      </c>
      <c r="C655" s="16">
        <v>0</v>
      </c>
      <c r="D655" s="16" t="s">
        <v>41</v>
      </c>
      <c r="E655" s="16">
        <v>1.7979149999999999</v>
      </c>
      <c r="F655" s="16">
        <v>7.165629</v>
      </c>
      <c r="G655" s="16">
        <v>8.0078700000000005</v>
      </c>
      <c r="H655" s="16">
        <v>7.6570679999999998</v>
      </c>
      <c r="J655" s="16">
        <v>0</v>
      </c>
    </row>
    <row r="656" spans="1:10" ht="14.5" x14ac:dyDescent="0.35">
      <c r="A656" t="str">
        <f t="shared" si="22"/>
        <v>PENETRACION (%).Total Bebidas Caliente2-5MIL</v>
      </c>
      <c r="B656" s="16">
        <v>0</v>
      </c>
      <c r="C656" s="16">
        <v>0</v>
      </c>
      <c r="D656" s="16" t="s">
        <v>44</v>
      </c>
      <c r="E656" s="16">
        <v>1.962162</v>
      </c>
      <c r="F656" s="16">
        <v>5.5482870000000002</v>
      </c>
      <c r="G656" s="16">
        <v>2.0540319999999999</v>
      </c>
      <c r="H656" s="16">
        <v>3.4085100000000002</v>
      </c>
      <c r="J656" s="16">
        <v>0</v>
      </c>
    </row>
    <row r="657" spans="1:10" ht="14.5" x14ac:dyDescent="0.35">
      <c r="A657" t="str">
        <f t="shared" si="22"/>
        <v>PENETRACION (%).Total Bebidas Caliente5-10MIL</v>
      </c>
      <c r="B657" s="16">
        <v>0</v>
      </c>
      <c r="C657" s="16">
        <v>0</v>
      </c>
      <c r="D657" s="16" t="s">
        <v>46</v>
      </c>
      <c r="E657" s="16">
        <v>8.9376650000000009</v>
      </c>
      <c r="F657" s="16">
        <v>5.0539540000000001</v>
      </c>
      <c r="G657" s="16">
        <v>5.5693130000000002</v>
      </c>
      <c r="H657" s="16">
        <v>1.663815</v>
      </c>
      <c r="J657" s="16">
        <v>0</v>
      </c>
    </row>
    <row r="658" spans="1:10" ht="14.5" x14ac:dyDescent="0.35">
      <c r="A658" t="str">
        <f t="shared" si="22"/>
        <v>PENETRACION (%).Total Bebidas Caliente10-30MIL</v>
      </c>
      <c r="B658" s="16">
        <v>0</v>
      </c>
      <c r="C658" s="16">
        <v>0</v>
      </c>
      <c r="D658" s="16" t="s">
        <v>48</v>
      </c>
      <c r="E658" s="16">
        <v>2.5209739999999998</v>
      </c>
      <c r="F658" s="16">
        <v>3.930749</v>
      </c>
      <c r="G658" s="16">
        <v>2.6579320000000002</v>
      </c>
      <c r="H658" s="16">
        <v>3.4681099999999998</v>
      </c>
      <c r="J658" s="16">
        <v>0</v>
      </c>
    </row>
    <row r="659" spans="1:10" ht="14.5" x14ac:dyDescent="0.35">
      <c r="A659" t="str">
        <f t="shared" si="22"/>
        <v>PENETRACION (%).Total Bebidas Caliente30-100MIL</v>
      </c>
      <c r="B659" s="16">
        <v>0</v>
      </c>
      <c r="C659" s="16">
        <v>0</v>
      </c>
      <c r="D659" s="16" t="s">
        <v>50</v>
      </c>
      <c r="E659" s="16">
        <v>4.8661089999999998</v>
      </c>
      <c r="F659" s="16">
        <v>4.7801260000000001</v>
      </c>
      <c r="G659" s="16">
        <v>3.8465959999999999</v>
      </c>
      <c r="H659" s="16">
        <v>3.0832660000000001</v>
      </c>
      <c r="J659" s="16">
        <v>0</v>
      </c>
    </row>
    <row r="660" spans="1:10" ht="14.5" x14ac:dyDescent="0.35">
      <c r="A660" t="str">
        <f t="shared" si="22"/>
        <v>PENETRACION (%).Total Bebidas Caliente100-200MIL</v>
      </c>
      <c r="B660" s="16">
        <v>0</v>
      </c>
      <c r="C660" s="16">
        <v>0</v>
      </c>
      <c r="D660" s="16" t="s">
        <v>52</v>
      </c>
      <c r="E660" s="16">
        <v>4.5254599999999998</v>
      </c>
      <c r="F660" s="16">
        <v>2.7614079999999999</v>
      </c>
      <c r="G660" s="16">
        <v>2.021998</v>
      </c>
      <c r="H660" s="16">
        <v>5.0215110000000003</v>
      </c>
      <c r="J660" s="16">
        <v>0</v>
      </c>
    </row>
    <row r="661" spans="1:10" ht="14.5" x14ac:dyDescent="0.35">
      <c r="A661" t="str">
        <f t="shared" si="22"/>
        <v>PENETRACION (%).Total Bebidas Caliente200-500MIL</v>
      </c>
      <c r="B661" s="16">
        <v>0</v>
      </c>
      <c r="C661" s="16">
        <v>0</v>
      </c>
      <c r="D661" s="16" t="s">
        <v>54</v>
      </c>
      <c r="E661" s="16">
        <v>3.4441769999999998</v>
      </c>
      <c r="F661" s="16">
        <v>5.3775130000000004</v>
      </c>
      <c r="G661" s="16">
        <v>7.6167850000000001</v>
      </c>
      <c r="H661" s="16">
        <v>7.6790450000000003</v>
      </c>
      <c r="J661" s="16">
        <v>0</v>
      </c>
    </row>
    <row r="662" spans="1:10" ht="14.5" x14ac:dyDescent="0.35">
      <c r="A662" t="str">
        <f t="shared" si="22"/>
        <v>PENETRACION (%).Total Bebidas Caliente&gt;500MIL</v>
      </c>
      <c r="B662" s="16">
        <v>0</v>
      </c>
      <c r="C662" s="16">
        <v>0</v>
      </c>
      <c r="D662" s="16" t="s">
        <v>56</v>
      </c>
      <c r="E662" s="16">
        <v>3.3358469999999998</v>
      </c>
      <c r="F662" s="16">
        <v>3.4188459999999998</v>
      </c>
      <c r="G662" s="16">
        <v>2.8032879999999998</v>
      </c>
      <c r="H662" s="16">
        <v>3.1661959999999998</v>
      </c>
      <c r="J662" s="16">
        <v>0</v>
      </c>
    </row>
    <row r="663" spans="1:10" ht="14.5" x14ac:dyDescent="0.35">
      <c r="A663" t="str">
        <f t="shared" si="22"/>
        <v>PENETRACION (%).Total Bebidas CalienteDE 15 A 19 AÑOS</v>
      </c>
      <c r="B663" s="16">
        <v>0</v>
      </c>
      <c r="C663" s="16">
        <v>0</v>
      </c>
      <c r="D663" s="16" t="s">
        <v>80</v>
      </c>
      <c r="E663" s="16">
        <v>1.940205</v>
      </c>
      <c r="F663" s="16">
        <v>0</v>
      </c>
      <c r="G663" s="16">
        <v>13.623749999999999</v>
      </c>
      <c r="H663" s="16">
        <v>4.5108699999999997</v>
      </c>
      <c r="J663" s="16">
        <v>0</v>
      </c>
    </row>
    <row r="664" spans="1:10" ht="14.5" x14ac:dyDescent="0.35">
      <c r="A664" t="str">
        <f t="shared" si="22"/>
        <v>PENETRACION (%).Total Bebidas CalienteDE 20 A 24 AÑOS</v>
      </c>
      <c r="B664" s="16">
        <v>0</v>
      </c>
      <c r="C664" s="16">
        <v>0</v>
      </c>
      <c r="D664" s="16" t="s">
        <v>81</v>
      </c>
      <c r="E664" s="16">
        <v>4.1821679999999999</v>
      </c>
      <c r="F664" s="16">
        <v>5.9915229999999999</v>
      </c>
      <c r="G664" s="16">
        <v>3.9026329999999998</v>
      </c>
      <c r="H664" s="16">
        <v>6.5349240000000002</v>
      </c>
      <c r="J664" s="16">
        <v>0</v>
      </c>
    </row>
    <row r="665" spans="1:10" ht="14.5" x14ac:dyDescent="0.35">
      <c r="A665" t="str">
        <f t="shared" si="22"/>
        <v>PENETRACION (%).Total Bebidas CalienteDE 25 A 34 AÑOS</v>
      </c>
      <c r="B665" s="16">
        <v>0</v>
      </c>
      <c r="C665" s="16">
        <v>0</v>
      </c>
      <c r="D665" s="16" t="s">
        <v>82</v>
      </c>
      <c r="E665" s="16">
        <v>4.592924</v>
      </c>
      <c r="F665" s="16">
        <v>3.7936679999999998</v>
      </c>
      <c r="G665" s="16">
        <v>5.7061089999999997</v>
      </c>
      <c r="H665" s="16">
        <v>5.375426</v>
      </c>
      <c r="J665" s="16">
        <v>0</v>
      </c>
    </row>
    <row r="666" spans="1:10" ht="14.5" x14ac:dyDescent="0.35">
      <c r="A666" t="str">
        <f t="shared" si="22"/>
        <v>PENETRACION (%).Total Bebidas CalienteDE 35 A 49 AÑOS</v>
      </c>
      <c r="B666" s="16">
        <v>0</v>
      </c>
      <c r="C666" s="16">
        <v>0</v>
      </c>
      <c r="D666" s="16" t="s">
        <v>83</v>
      </c>
      <c r="E666" s="16">
        <v>4.2544399999999998</v>
      </c>
      <c r="F666" s="16">
        <v>3.925163</v>
      </c>
      <c r="G666" s="16">
        <v>2.694169</v>
      </c>
      <c r="H666" s="16">
        <v>4.1174049999999998</v>
      </c>
      <c r="J666" s="16">
        <v>0</v>
      </c>
    </row>
    <row r="667" spans="1:10" ht="14.5" x14ac:dyDescent="0.35">
      <c r="A667" t="str">
        <f t="shared" si="22"/>
        <v>PENETRACION (%).Total Bebidas CalienteDE 50 A 59 AÑOS</v>
      </c>
      <c r="B667" s="16">
        <v>0</v>
      </c>
      <c r="C667" s="16">
        <v>0</v>
      </c>
      <c r="D667" s="16" t="s">
        <v>84</v>
      </c>
      <c r="E667" s="16">
        <v>3.0727009999999999</v>
      </c>
      <c r="F667" s="16">
        <v>3.7079939999999998</v>
      </c>
      <c r="G667" s="16">
        <v>2.9279799999999998</v>
      </c>
      <c r="H667" s="16">
        <v>3.1845919999999999</v>
      </c>
      <c r="J667" s="16">
        <v>0</v>
      </c>
    </row>
    <row r="668" spans="1:10" ht="14.5" x14ac:dyDescent="0.35">
      <c r="A668" t="str">
        <f t="shared" si="22"/>
        <v>PENETRACION (%).Total Bebidas CalienteDE 60 A 75 AÑOS</v>
      </c>
      <c r="B668" s="16">
        <v>0</v>
      </c>
      <c r="C668" s="16">
        <v>0</v>
      </c>
      <c r="D668" s="16" t="s">
        <v>85</v>
      </c>
      <c r="E668" s="16">
        <v>5.4034129999999996</v>
      </c>
      <c r="F668" s="16">
        <v>4.4756320000000001</v>
      </c>
      <c r="G668" s="16">
        <v>3.524702</v>
      </c>
      <c r="H668" s="16">
        <v>2.2775979999999998</v>
      </c>
      <c r="J668" s="16">
        <v>0</v>
      </c>
    </row>
    <row r="669" spans="1:10" ht="14.5" x14ac:dyDescent="0.35">
      <c r="A669" t="str">
        <f t="shared" si="22"/>
        <v>PENETRACION (%).Total Bebidas CalienteNIVEL ALTO</v>
      </c>
      <c r="B669" s="16">
        <v>0</v>
      </c>
      <c r="C669" s="16">
        <v>0</v>
      </c>
      <c r="D669" s="16" t="s">
        <v>86</v>
      </c>
      <c r="E669" s="16">
        <v>5.3143060000000002</v>
      </c>
      <c r="F669" s="16">
        <v>4.1083049999999997</v>
      </c>
      <c r="G669" s="16">
        <v>4.555993</v>
      </c>
      <c r="H669" s="16">
        <v>3.3380939999999999</v>
      </c>
      <c r="J669" s="16">
        <v>0</v>
      </c>
    </row>
    <row r="670" spans="1:10" ht="14.5" x14ac:dyDescent="0.35">
      <c r="A670" t="str">
        <f t="shared" si="22"/>
        <v>PENETRACION (%).Total Bebidas CalienteNIVEL MEDIO ALTO</v>
      </c>
      <c r="B670" s="16">
        <v>0</v>
      </c>
      <c r="C670" s="16">
        <v>0</v>
      </c>
      <c r="D670" s="16" t="s">
        <v>87</v>
      </c>
      <c r="E670" s="16">
        <v>2.5007459999999999</v>
      </c>
      <c r="F670" s="16">
        <v>3.2517849999999999</v>
      </c>
      <c r="G670" s="16">
        <v>5.7992939999999997</v>
      </c>
      <c r="H670" s="16">
        <v>5.7789710000000003</v>
      </c>
      <c r="J670" s="16">
        <v>0</v>
      </c>
    </row>
    <row r="671" spans="1:10" ht="14.5" x14ac:dyDescent="0.35">
      <c r="A671" t="str">
        <f t="shared" si="22"/>
        <v>PENETRACION (%).Total Bebidas CalienteNIVEL MEDIO</v>
      </c>
      <c r="B671" s="16">
        <v>0</v>
      </c>
      <c r="C671" s="16">
        <v>0</v>
      </c>
      <c r="D671" s="16" t="s">
        <v>88</v>
      </c>
      <c r="E671" s="16">
        <v>3.6050680000000002</v>
      </c>
      <c r="F671" s="16">
        <v>4.7765440000000003</v>
      </c>
      <c r="G671" s="16">
        <v>3.300773</v>
      </c>
      <c r="H671" s="16">
        <v>4.169454</v>
      </c>
      <c r="J671" s="16">
        <v>0</v>
      </c>
    </row>
    <row r="672" spans="1:10" ht="14.5" x14ac:dyDescent="0.35">
      <c r="A672" t="str">
        <f t="shared" si="22"/>
        <v>PENETRACION (%).Total Bebidas CalienteNIVEL MEDIO BAJO</v>
      </c>
      <c r="B672" s="16">
        <v>0</v>
      </c>
      <c r="C672" s="16">
        <v>0</v>
      </c>
      <c r="D672" s="16" t="s">
        <v>89</v>
      </c>
      <c r="E672" s="16">
        <v>5.0014609999999999</v>
      </c>
      <c r="F672" s="16">
        <v>4.5357779999999996</v>
      </c>
      <c r="G672" s="16">
        <v>5.2854559999999999</v>
      </c>
      <c r="H672" s="16">
        <v>4.6561170000000001</v>
      </c>
      <c r="J672" s="16">
        <v>0</v>
      </c>
    </row>
    <row r="673" spans="1:10" ht="14.5" x14ac:dyDescent="0.35">
      <c r="A673" t="str">
        <f t="shared" si="22"/>
        <v>PENETRACION (%).Total Bebidas CalienteNIVEL BAJO</v>
      </c>
      <c r="B673" s="16">
        <v>0</v>
      </c>
      <c r="C673" s="16">
        <v>0</v>
      </c>
      <c r="D673" s="16" t="s">
        <v>90</v>
      </c>
      <c r="E673" s="16">
        <v>2.8824930000000002</v>
      </c>
      <c r="F673" s="16">
        <v>3.0997270000000001</v>
      </c>
      <c r="G673" s="16">
        <v>3.4593479999999999</v>
      </c>
      <c r="H673" s="16">
        <v>2.8788399999999998</v>
      </c>
      <c r="J673" s="16">
        <v>0</v>
      </c>
    </row>
    <row r="674" spans="1:10" ht="14.5" x14ac:dyDescent="0.35">
      <c r="A674" t="str">
        <f>$B$394&amp;$C$674&amp;D674</f>
        <v>PENETRACION (%)CafeT.ESPAÑA</v>
      </c>
      <c r="B674" s="16">
        <v>0</v>
      </c>
      <c r="C674" s="16" t="s">
        <v>145</v>
      </c>
      <c r="D674" s="16" t="s">
        <v>22</v>
      </c>
      <c r="E674" s="16">
        <v>1.26491</v>
      </c>
      <c r="F674" s="16">
        <v>1.4346859999999999</v>
      </c>
      <c r="G674" s="16">
        <v>1.502094</v>
      </c>
      <c r="H674" s="16">
        <v>1.4131119999999999</v>
      </c>
      <c r="J674" s="16">
        <v>0</v>
      </c>
    </row>
    <row r="675" spans="1:10" ht="14.5" x14ac:dyDescent="0.35">
      <c r="A675" t="str">
        <f t="shared" ref="A675:A701" si="23">$B$394&amp;$C$674&amp;D675</f>
        <v>PENETRACION (%)CafeBCN AM</v>
      </c>
      <c r="B675" s="16">
        <v>0</v>
      </c>
      <c r="C675" s="16">
        <v>0</v>
      </c>
      <c r="D675" s="16" t="s">
        <v>72</v>
      </c>
      <c r="E675" s="16">
        <v>2.4661040000000001</v>
      </c>
      <c r="F675" s="16">
        <v>1.943838</v>
      </c>
      <c r="G675" s="16">
        <v>4.3520050000000001</v>
      </c>
      <c r="H675" s="16">
        <v>6.2883560000000003</v>
      </c>
      <c r="J675" s="16">
        <v>0</v>
      </c>
    </row>
    <row r="676" spans="1:10" ht="14.5" x14ac:dyDescent="0.35">
      <c r="A676" t="str">
        <f t="shared" si="23"/>
        <v>PENETRACION (%)CafeREST.CAT ARAGON</v>
      </c>
      <c r="B676" s="16">
        <v>0</v>
      </c>
      <c r="C676" s="16">
        <v>0</v>
      </c>
      <c r="D676" s="16" t="s">
        <v>73</v>
      </c>
      <c r="E676" s="16">
        <v>1.8413269999999999</v>
      </c>
      <c r="F676" s="16">
        <v>2.2997179999999999</v>
      </c>
      <c r="G676" s="16">
        <v>2.0258609999999999</v>
      </c>
      <c r="H676" s="16">
        <v>1.2151289999999999</v>
      </c>
      <c r="J676" s="16">
        <v>0</v>
      </c>
    </row>
    <row r="677" spans="1:10" ht="14.5" x14ac:dyDescent="0.35">
      <c r="A677" t="str">
        <f t="shared" si="23"/>
        <v>PENETRACION (%)CafeLEVANTE</v>
      </c>
      <c r="B677" s="16">
        <v>0</v>
      </c>
      <c r="C677" s="16">
        <v>0</v>
      </c>
      <c r="D677" s="16" t="s">
        <v>74</v>
      </c>
      <c r="E677" s="16">
        <v>1.853081</v>
      </c>
      <c r="F677" s="16">
        <v>1.881454</v>
      </c>
      <c r="G677" s="16">
        <v>2.177807</v>
      </c>
      <c r="H677" s="16">
        <v>2.1681460000000001</v>
      </c>
      <c r="J677" s="16">
        <v>0</v>
      </c>
    </row>
    <row r="678" spans="1:10" ht="14.5" x14ac:dyDescent="0.35">
      <c r="A678" t="str">
        <f t="shared" si="23"/>
        <v>PENETRACION (%)CafeANDALUCIA</v>
      </c>
      <c r="B678" s="16">
        <v>0</v>
      </c>
      <c r="C678" s="16">
        <v>0</v>
      </c>
      <c r="D678" s="16" t="s">
        <v>75</v>
      </c>
      <c r="E678" s="16">
        <v>2.7413240000000001</v>
      </c>
      <c r="F678" s="16">
        <v>2.0675849999999998</v>
      </c>
      <c r="G678" s="16">
        <v>1.6322099999999999</v>
      </c>
      <c r="H678" s="16">
        <v>2.5537339999999999</v>
      </c>
      <c r="J678" s="16">
        <v>0</v>
      </c>
    </row>
    <row r="679" spans="1:10" ht="14.5" x14ac:dyDescent="0.35">
      <c r="A679" t="str">
        <f t="shared" si="23"/>
        <v>PENETRACION (%)CafeMDD AM</v>
      </c>
      <c r="B679" s="16">
        <v>0</v>
      </c>
      <c r="C679" s="16">
        <v>0</v>
      </c>
      <c r="D679" s="16" t="s">
        <v>76</v>
      </c>
      <c r="E679" s="16">
        <v>3.2821189999999998</v>
      </c>
      <c r="F679" s="16">
        <v>2.1080809999999999</v>
      </c>
      <c r="G679" s="16">
        <v>3.4964469999999999</v>
      </c>
      <c r="H679" s="16">
        <v>1.553307</v>
      </c>
      <c r="J679" s="16">
        <v>0</v>
      </c>
    </row>
    <row r="680" spans="1:10" ht="14.5" x14ac:dyDescent="0.35">
      <c r="A680" t="str">
        <f t="shared" si="23"/>
        <v>PENETRACION (%)CafeRTO CENTRO</v>
      </c>
      <c r="B680" s="16">
        <v>0</v>
      </c>
      <c r="C680" s="16">
        <v>0</v>
      </c>
      <c r="D680" s="16" t="s">
        <v>77</v>
      </c>
      <c r="E680" s="16">
        <v>1.961033</v>
      </c>
      <c r="F680" s="16">
        <v>1.7728539999999999</v>
      </c>
      <c r="G680" s="16">
        <v>5.1053360000000003</v>
      </c>
      <c r="H680" s="16">
        <v>1.7172160000000001</v>
      </c>
      <c r="J680" s="16">
        <v>0</v>
      </c>
    </row>
    <row r="681" spans="1:10" ht="14.5" x14ac:dyDescent="0.35">
      <c r="A681" t="str">
        <f t="shared" si="23"/>
        <v>PENETRACION (%)CafeNORTE-CENTRO</v>
      </c>
      <c r="B681" s="16">
        <v>0</v>
      </c>
      <c r="C681" s="16">
        <v>0</v>
      </c>
      <c r="D681" s="16" t="s">
        <v>78</v>
      </c>
      <c r="E681" s="16">
        <v>1.016548</v>
      </c>
      <c r="F681" s="16">
        <v>1.8489310000000001</v>
      </c>
      <c r="G681" s="16">
        <v>1.6257969999999999</v>
      </c>
      <c r="H681" s="16">
        <v>2.2010000000000001</v>
      </c>
      <c r="J681" s="16">
        <v>0</v>
      </c>
    </row>
    <row r="682" spans="1:10" ht="14.5" x14ac:dyDescent="0.35">
      <c r="A682" t="str">
        <f t="shared" si="23"/>
        <v>PENETRACION (%)CafeNOROESTE</v>
      </c>
      <c r="B682" s="16">
        <v>0</v>
      </c>
      <c r="C682" s="16">
        <v>0</v>
      </c>
      <c r="D682" s="16" t="s">
        <v>79</v>
      </c>
      <c r="E682" s="16">
        <v>1.399346</v>
      </c>
      <c r="F682" s="16">
        <v>1.638647</v>
      </c>
      <c r="G682" s="16">
        <v>2.2757160000000001</v>
      </c>
      <c r="H682" s="16">
        <v>1.868468</v>
      </c>
      <c r="J682" s="16">
        <v>0</v>
      </c>
    </row>
    <row r="683" spans="1:10" ht="14.5" x14ac:dyDescent="0.35">
      <c r="A683" t="str">
        <f t="shared" si="23"/>
        <v>PENETRACION (%)Cafe&lt;2MIL</v>
      </c>
      <c r="B683" s="16">
        <v>0</v>
      </c>
      <c r="C683" s="16">
        <v>0</v>
      </c>
      <c r="D683" s="16" t="s">
        <v>41</v>
      </c>
      <c r="E683" s="16">
        <v>1.012229</v>
      </c>
      <c r="F683" s="16">
        <v>1.360795</v>
      </c>
      <c r="G683" s="16">
        <v>3.9149029999999998</v>
      </c>
      <c r="H683" s="16">
        <v>0.70917079999999999</v>
      </c>
      <c r="J683" s="16">
        <v>0</v>
      </c>
    </row>
    <row r="684" spans="1:10" ht="14.5" x14ac:dyDescent="0.35">
      <c r="A684" t="str">
        <f t="shared" si="23"/>
        <v>PENETRACION (%)Cafe2-5MIL</v>
      </c>
      <c r="B684" s="16">
        <v>0</v>
      </c>
      <c r="C684" s="16">
        <v>0</v>
      </c>
      <c r="D684" s="16" t="s">
        <v>44</v>
      </c>
      <c r="E684" s="16">
        <v>1.618611</v>
      </c>
      <c r="F684" s="16">
        <v>3.0441850000000001</v>
      </c>
      <c r="G684" s="16">
        <v>1.187373</v>
      </c>
      <c r="H684" s="16">
        <v>1.577774</v>
      </c>
      <c r="J684" s="16">
        <v>0</v>
      </c>
    </row>
    <row r="685" spans="1:10" ht="14.5" x14ac:dyDescent="0.35">
      <c r="A685" t="str">
        <f t="shared" si="23"/>
        <v>PENETRACION (%)Cafe5-10MIL</v>
      </c>
      <c r="B685" s="16">
        <v>0</v>
      </c>
      <c r="C685" s="16">
        <v>0</v>
      </c>
      <c r="D685" s="16" t="s">
        <v>46</v>
      </c>
      <c r="E685" s="16">
        <v>2.1822279999999998</v>
      </c>
      <c r="F685" s="16">
        <v>3.5855839999999999</v>
      </c>
      <c r="G685" s="16">
        <v>4.2284819999999996</v>
      </c>
      <c r="H685" s="16">
        <v>0.89769290000000002</v>
      </c>
      <c r="J685" s="16">
        <v>0</v>
      </c>
    </row>
    <row r="686" spans="1:10" ht="14.5" x14ac:dyDescent="0.35">
      <c r="A686" t="str">
        <f t="shared" si="23"/>
        <v>PENETRACION (%)Cafe10-30MIL</v>
      </c>
      <c r="B686" s="16">
        <v>0</v>
      </c>
      <c r="C686" s="16">
        <v>0</v>
      </c>
      <c r="D686" s="16" t="s">
        <v>48</v>
      </c>
      <c r="E686" s="16">
        <v>0.92855299999999996</v>
      </c>
      <c r="F686" s="16">
        <v>1.868968</v>
      </c>
      <c r="G686" s="16">
        <v>1.4442090000000001</v>
      </c>
      <c r="H686" s="16">
        <v>1.671923</v>
      </c>
      <c r="J686" s="16">
        <v>0</v>
      </c>
    </row>
    <row r="687" spans="1:10" ht="14.5" x14ac:dyDescent="0.35">
      <c r="A687" t="str">
        <f t="shared" si="23"/>
        <v>PENETRACION (%)Cafe30-100MIL</v>
      </c>
      <c r="B687" s="16">
        <v>0</v>
      </c>
      <c r="C687" s="16">
        <v>0</v>
      </c>
      <c r="D687" s="16" t="s">
        <v>50</v>
      </c>
      <c r="E687" s="16">
        <v>1.7253970000000001</v>
      </c>
      <c r="F687" s="16">
        <v>1.1466750000000001</v>
      </c>
      <c r="G687" s="16">
        <v>3.3426390000000001</v>
      </c>
      <c r="H687" s="16">
        <v>1.0858829999999999</v>
      </c>
      <c r="J687" s="16">
        <v>0</v>
      </c>
    </row>
    <row r="688" spans="1:10" ht="14.5" x14ac:dyDescent="0.35">
      <c r="A688" t="str">
        <f t="shared" si="23"/>
        <v>PENETRACION (%)Cafe100-200MIL</v>
      </c>
      <c r="B688" s="16">
        <v>0</v>
      </c>
      <c r="C688" s="16">
        <v>0</v>
      </c>
      <c r="D688" s="16" t="s">
        <v>52</v>
      </c>
      <c r="E688" s="16">
        <v>2.2758180000000001</v>
      </c>
      <c r="F688" s="16">
        <v>1.394887</v>
      </c>
      <c r="G688" s="16">
        <v>2.093661</v>
      </c>
      <c r="H688" s="16">
        <v>4.0550360000000003</v>
      </c>
      <c r="J688" s="16">
        <v>0</v>
      </c>
    </row>
    <row r="689" spans="1:10" ht="14.5" x14ac:dyDescent="0.35">
      <c r="A689" t="str">
        <f t="shared" si="23"/>
        <v>PENETRACION (%)Cafe200-500MIL</v>
      </c>
      <c r="B689" s="16">
        <v>0</v>
      </c>
      <c r="C689" s="16">
        <v>0</v>
      </c>
      <c r="D689" s="16" t="s">
        <v>54</v>
      </c>
      <c r="E689" s="16">
        <v>2.2651599999999998</v>
      </c>
      <c r="F689" s="16">
        <v>1.7809919999999999</v>
      </c>
      <c r="G689" s="16">
        <v>5.0589449999999996</v>
      </c>
      <c r="H689" s="16">
        <v>2.7346349999999999</v>
      </c>
      <c r="J689" s="16">
        <v>0</v>
      </c>
    </row>
    <row r="690" spans="1:10" ht="14.5" x14ac:dyDescent="0.35">
      <c r="A690" t="str">
        <f t="shared" si="23"/>
        <v>PENETRACION (%)Cafe&gt;500MIL</v>
      </c>
      <c r="B690" s="16">
        <v>0</v>
      </c>
      <c r="C690" s="16">
        <v>0</v>
      </c>
      <c r="D690" s="16" t="s">
        <v>56</v>
      </c>
      <c r="E690" s="16">
        <v>2.3558379999999999</v>
      </c>
      <c r="F690" s="16">
        <v>2.3927640000000001</v>
      </c>
      <c r="G690" s="16">
        <v>1.3923989999999999</v>
      </c>
      <c r="H690" s="16">
        <v>1.5888850000000001</v>
      </c>
      <c r="J690" s="16">
        <v>0</v>
      </c>
    </row>
    <row r="691" spans="1:10" ht="14.5" x14ac:dyDescent="0.35">
      <c r="A691" t="str">
        <f t="shared" si="23"/>
        <v>PENETRACION (%)CafeDE 15 A 19 AÑOS</v>
      </c>
      <c r="B691" s="16">
        <v>0</v>
      </c>
      <c r="C691" s="16">
        <v>0</v>
      </c>
      <c r="D691" s="16" t="s">
        <v>80</v>
      </c>
      <c r="E691" s="16">
        <v>1.940205</v>
      </c>
      <c r="F691" s="16">
        <v>0</v>
      </c>
      <c r="G691" s="16">
        <v>4.4000680000000001</v>
      </c>
      <c r="H691" s="16">
        <v>2.154649</v>
      </c>
      <c r="J691" s="16">
        <v>0</v>
      </c>
    </row>
    <row r="692" spans="1:10" ht="14.5" x14ac:dyDescent="0.35">
      <c r="A692" t="str">
        <f t="shared" si="23"/>
        <v>PENETRACION (%)CafeDE 20 A 24 AÑOS</v>
      </c>
      <c r="B692" s="16">
        <v>0</v>
      </c>
      <c r="C692" s="16">
        <v>0</v>
      </c>
      <c r="D692" s="16" t="s">
        <v>81</v>
      </c>
      <c r="E692" s="16">
        <v>1.6328720000000001</v>
      </c>
      <c r="F692" s="16">
        <v>4.9237380000000002</v>
      </c>
      <c r="G692" s="16">
        <v>4.7746919999999999</v>
      </c>
      <c r="H692" s="16">
        <v>5.9095430000000002</v>
      </c>
      <c r="J692" s="16">
        <v>0</v>
      </c>
    </row>
    <row r="693" spans="1:10" ht="14.5" x14ac:dyDescent="0.35">
      <c r="A693" t="str">
        <f t="shared" si="23"/>
        <v>PENETRACION (%)CafeDE 25 A 34 AÑOS</v>
      </c>
      <c r="B693" s="16">
        <v>0</v>
      </c>
      <c r="C693" s="16">
        <v>0</v>
      </c>
      <c r="D693" s="16" t="s">
        <v>82</v>
      </c>
      <c r="E693" s="16">
        <v>1.739751</v>
      </c>
      <c r="F693" s="16">
        <v>1.906839</v>
      </c>
      <c r="G693" s="16">
        <v>2.3659370000000002</v>
      </c>
      <c r="H693" s="16">
        <v>2.2683170000000001</v>
      </c>
      <c r="J693" s="16">
        <v>0</v>
      </c>
    </row>
    <row r="694" spans="1:10" ht="14.5" x14ac:dyDescent="0.35">
      <c r="A694" t="str">
        <f t="shared" si="23"/>
        <v>PENETRACION (%)CafeDE 35 A 49 AÑOS</v>
      </c>
      <c r="B694" s="16">
        <v>0</v>
      </c>
      <c r="C694" s="16">
        <v>0</v>
      </c>
      <c r="D694" s="16" t="s">
        <v>83</v>
      </c>
      <c r="E694" s="16">
        <v>1.6386860000000001</v>
      </c>
      <c r="F694" s="16">
        <v>1.7915909999999999</v>
      </c>
      <c r="G694" s="16">
        <v>1.0039560000000001</v>
      </c>
      <c r="H694" s="16">
        <v>1.4224129999999999</v>
      </c>
      <c r="J694" s="16">
        <v>0</v>
      </c>
    </row>
    <row r="695" spans="1:10" ht="14.5" x14ac:dyDescent="0.35">
      <c r="A695" t="str">
        <f t="shared" si="23"/>
        <v>PENETRACION (%)CafeDE 50 A 59 AÑOS</v>
      </c>
      <c r="B695" s="16">
        <v>0</v>
      </c>
      <c r="C695" s="16">
        <v>0</v>
      </c>
      <c r="D695" s="16" t="s">
        <v>84</v>
      </c>
      <c r="E695" s="16">
        <v>1.587863</v>
      </c>
      <c r="F695" s="16">
        <v>1.397081</v>
      </c>
      <c r="G695" s="16">
        <v>1.2774430000000001</v>
      </c>
      <c r="H695" s="16">
        <v>1.5237879999999999</v>
      </c>
      <c r="J695" s="16">
        <v>0</v>
      </c>
    </row>
    <row r="696" spans="1:10" ht="14.5" x14ac:dyDescent="0.35">
      <c r="A696" t="str">
        <f t="shared" si="23"/>
        <v>PENETRACION (%)CafeDE 60 A 75 AÑOS</v>
      </c>
      <c r="B696" s="16">
        <v>0</v>
      </c>
      <c r="C696" s="16">
        <v>0</v>
      </c>
      <c r="D696" s="16" t="s">
        <v>85</v>
      </c>
      <c r="E696" s="16">
        <v>2.177619</v>
      </c>
      <c r="F696" s="16">
        <v>1.441972</v>
      </c>
      <c r="G696" s="16">
        <v>3.0702729999999998</v>
      </c>
      <c r="H696" s="16">
        <v>1.1530199999999999</v>
      </c>
      <c r="J696" s="16">
        <v>0</v>
      </c>
    </row>
    <row r="697" spans="1:10" ht="14.5" x14ac:dyDescent="0.35">
      <c r="A697" t="str">
        <f t="shared" si="23"/>
        <v>PENETRACION (%)CafeNIVEL ALTO</v>
      </c>
      <c r="B697" s="16">
        <v>0</v>
      </c>
      <c r="C697" s="16">
        <v>0</v>
      </c>
      <c r="D697" s="16" t="s">
        <v>86</v>
      </c>
      <c r="E697" s="16">
        <v>2.7175319999999998</v>
      </c>
      <c r="F697" s="16">
        <v>1.424018</v>
      </c>
      <c r="G697" s="16">
        <v>3.484785</v>
      </c>
      <c r="H697" s="16">
        <v>1.303858</v>
      </c>
      <c r="J697" s="16">
        <v>0</v>
      </c>
    </row>
    <row r="698" spans="1:10" ht="14.5" x14ac:dyDescent="0.35">
      <c r="A698" t="str">
        <f t="shared" si="23"/>
        <v>PENETRACION (%)CafeNIVEL MEDIO ALTO</v>
      </c>
      <c r="B698" s="16">
        <v>0</v>
      </c>
      <c r="C698" s="16">
        <v>0</v>
      </c>
      <c r="D698" s="16" t="s">
        <v>87</v>
      </c>
      <c r="E698" s="16">
        <v>1.2384250000000001</v>
      </c>
      <c r="F698" s="16">
        <v>1.5124390000000001</v>
      </c>
      <c r="G698" s="16">
        <v>4.4718140000000002</v>
      </c>
      <c r="H698" s="16">
        <v>1.8902559999999999</v>
      </c>
      <c r="J698" s="16">
        <v>0</v>
      </c>
    </row>
    <row r="699" spans="1:10" ht="14.5" x14ac:dyDescent="0.35">
      <c r="A699" t="str">
        <f t="shared" si="23"/>
        <v>PENETRACION (%)CafeNIVEL MEDIO</v>
      </c>
      <c r="B699" s="16">
        <v>0</v>
      </c>
      <c r="C699" s="16">
        <v>0</v>
      </c>
      <c r="D699" s="16" t="s">
        <v>88</v>
      </c>
      <c r="E699" s="16">
        <v>2.3082410000000002</v>
      </c>
      <c r="F699" s="16">
        <v>1.8025679999999999</v>
      </c>
      <c r="G699" s="16">
        <v>1.5146250000000001</v>
      </c>
      <c r="H699" s="16">
        <v>2.332929</v>
      </c>
      <c r="J699" s="16">
        <v>0</v>
      </c>
    </row>
    <row r="700" spans="1:10" ht="14.5" x14ac:dyDescent="0.35">
      <c r="A700" t="str">
        <f t="shared" si="23"/>
        <v>PENETRACION (%)CafeNIVEL MEDIO BAJO</v>
      </c>
      <c r="B700" s="16">
        <v>0</v>
      </c>
      <c r="C700" s="16">
        <v>0</v>
      </c>
      <c r="D700" s="16" t="s">
        <v>89</v>
      </c>
      <c r="E700" s="16">
        <v>2.5070440000000001</v>
      </c>
      <c r="F700" s="16">
        <v>3.8406720000000001</v>
      </c>
      <c r="G700" s="16">
        <v>2.738426</v>
      </c>
      <c r="H700" s="16">
        <v>2.2855219999999998</v>
      </c>
      <c r="J700" s="16">
        <v>0</v>
      </c>
    </row>
    <row r="701" spans="1:10" ht="14.5" x14ac:dyDescent="0.35">
      <c r="A701" t="str">
        <f t="shared" si="23"/>
        <v>PENETRACION (%)CafeNIVEL BAJO</v>
      </c>
      <c r="B701" s="16">
        <v>0</v>
      </c>
      <c r="C701" s="16">
        <v>0</v>
      </c>
      <c r="D701" s="16" t="s">
        <v>90</v>
      </c>
      <c r="E701" s="16">
        <v>1.033207</v>
      </c>
      <c r="F701" s="16">
        <v>1.4175899999999999</v>
      </c>
      <c r="G701" s="16">
        <v>1.6583380000000001</v>
      </c>
      <c r="H701" s="16">
        <v>1.1570450000000001</v>
      </c>
      <c r="J701" s="16">
        <v>0</v>
      </c>
    </row>
    <row r="702" spans="1:10" ht="14.5" x14ac:dyDescent="0.35">
      <c r="A702" t="str">
        <f>$B$394&amp;$C$702&amp;D702</f>
        <v>PENETRACION (%)Leche+bebidas vegetalesT.ESPAÑA</v>
      </c>
      <c r="B702" s="16">
        <v>0</v>
      </c>
      <c r="C702" s="16" t="s">
        <v>146</v>
      </c>
      <c r="D702" s="16" t="s">
        <v>22</v>
      </c>
      <c r="E702" s="16">
        <v>1.911314</v>
      </c>
      <c r="F702" s="16">
        <v>2.0268869999999999</v>
      </c>
      <c r="G702" s="16">
        <v>1.913146</v>
      </c>
      <c r="H702" s="16">
        <v>1.9526509999999999</v>
      </c>
      <c r="J702" s="16">
        <v>0</v>
      </c>
    </row>
    <row r="703" spans="1:10" ht="14.5" x14ac:dyDescent="0.35">
      <c r="A703" t="str">
        <f t="shared" ref="A703:A729" si="24">$B$394&amp;$C$702&amp;D703</f>
        <v>PENETRACION (%)Leche+bebidas vegetalesBCN AM</v>
      </c>
      <c r="B703" s="16">
        <v>0</v>
      </c>
      <c r="C703" s="16">
        <v>0</v>
      </c>
      <c r="D703" s="16" t="s">
        <v>72</v>
      </c>
      <c r="E703" s="16">
        <v>1.1445810000000001</v>
      </c>
      <c r="F703" s="16">
        <v>1.6822410000000001</v>
      </c>
      <c r="G703" s="16">
        <v>1.498275</v>
      </c>
      <c r="H703" s="16">
        <v>2.5706609999999999</v>
      </c>
      <c r="J703" s="16">
        <v>0</v>
      </c>
    </row>
    <row r="704" spans="1:10" ht="14.5" x14ac:dyDescent="0.35">
      <c r="A704" t="str">
        <f t="shared" si="24"/>
        <v>PENETRACION (%)Leche+bebidas vegetalesREST.CAT ARAGON</v>
      </c>
      <c r="B704" s="16">
        <v>0</v>
      </c>
      <c r="C704" s="16">
        <v>0</v>
      </c>
      <c r="D704" s="16" t="s">
        <v>73</v>
      </c>
      <c r="E704" s="16">
        <v>2.1229689999999999</v>
      </c>
      <c r="F704" s="16">
        <v>2.052457</v>
      </c>
      <c r="G704" s="16">
        <v>4.1172009999999997</v>
      </c>
      <c r="H704" s="16">
        <v>1.3048109999999999</v>
      </c>
      <c r="J704" s="16">
        <v>0</v>
      </c>
    </row>
    <row r="705" spans="1:10" ht="14.5" x14ac:dyDescent="0.35">
      <c r="A705" t="str">
        <f t="shared" si="24"/>
        <v>PENETRACION (%)Leche+bebidas vegetalesLEVANTE</v>
      </c>
      <c r="B705" s="16">
        <v>0</v>
      </c>
      <c r="C705" s="16">
        <v>0</v>
      </c>
      <c r="D705" s="16" t="s">
        <v>74</v>
      </c>
      <c r="E705" s="16">
        <v>2.2932570000000001</v>
      </c>
      <c r="F705" s="16">
        <v>2.301885</v>
      </c>
      <c r="G705" s="16">
        <v>2.6816040000000001</v>
      </c>
      <c r="H705" s="16">
        <v>2.214197</v>
      </c>
      <c r="J705" s="16">
        <v>0</v>
      </c>
    </row>
    <row r="706" spans="1:10" ht="14.5" x14ac:dyDescent="0.35">
      <c r="A706" t="str">
        <f t="shared" si="24"/>
        <v>PENETRACION (%)Leche+bebidas vegetalesANDALUCIA</v>
      </c>
      <c r="B706" s="16">
        <v>0</v>
      </c>
      <c r="C706" s="16">
        <v>0</v>
      </c>
      <c r="D706" s="16" t="s">
        <v>75</v>
      </c>
      <c r="E706" s="16">
        <v>1.8136639999999999</v>
      </c>
      <c r="F706" s="16">
        <v>2.340233</v>
      </c>
      <c r="G706" s="16">
        <v>1.4704649999999999</v>
      </c>
      <c r="H706" s="16">
        <v>1.807407</v>
      </c>
      <c r="J706" s="16">
        <v>0</v>
      </c>
    </row>
    <row r="707" spans="1:10" ht="14.5" x14ac:dyDescent="0.35">
      <c r="A707" t="str">
        <f t="shared" si="24"/>
        <v>PENETRACION (%)Leche+bebidas vegetalesMDD AM</v>
      </c>
      <c r="B707" s="16">
        <v>0</v>
      </c>
      <c r="C707" s="16">
        <v>0</v>
      </c>
      <c r="D707" s="16" t="s">
        <v>76</v>
      </c>
      <c r="E707" s="16">
        <v>2.4785089999999999</v>
      </c>
      <c r="F707" s="16">
        <v>1.9968939999999999</v>
      </c>
      <c r="G707" s="16">
        <v>1.7592129999999999</v>
      </c>
      <c r="H707" s="16">
        <v>2.1306539999999998</v>
      </c>
      <c r="J707" s="16">
        <v>0</v>
      </c>
    </row>
    <row r="708" spans="1:10" ht="14.5" x14ac:dyDescent="0.35">
      <c r="A708" t="str">
        <f t="shared" si="24"/>
        <v>PENETRACION (%)Leche+bebidas vegetalesRTO CENTRO</v>
      </c>
      <c r="B708" s="16">
        <v>0</v>
      </c>
      <c r="C708" s="16">
        <v>0</v>
      </c>
      <c r="D708" s="16" t="s">
        <v>77</v>
      </c>
      <c r="E708" s="16">
        <v>2.832271</v>
      </c>
      <c r="F708" s="16">
        <v>4.5072279999999996</v>
      </c>
      <c r="G708" s="16">
        <v>2.1406749999999999</v>
      </c>
      <c r="H708" s="16">
        <v>1.425084</v>
      </c>
      <c r="J708" s="16">
        <v>0</v>
      </c>
    </row>
    <row r="709" spans="1:10" ht="14.5" x14ac:dyDescent="0.35">
      <c r="A709" t="str">
        <f t="shared" si="24"/>
        <v>PENETRACION (%)Leche+bebidas vegetalesNORTE-CENTRO</v>
      </c>
      <c r="B709" s="16">
        <v>0</v>
      </c>
      <c r="C709" s="16">
        <v>0</v>
      </c>
      <c r="D709" s="16" t="s">
        <v>78</v>
      </c>
      <c r="E709" s="16">
        <v>2.5730490000000001</v>
      </c>
      <c r="F709" s="16">
        <v>2.9428869999999998</v>
      </c>
      <c r="G709" s="16">
        <v>0.87321899999999997</v>
      </c>
      <c r="H709" s="16">
        <v>3.6818870000000001</v>
      </c>
      <c r="J709" s="16">
        <v>0</v>
      </c>
    </row>
    <row r="710" spans="1:10" ht="14.5" x14ac:dyDescent="0.35">
      <c r="A710" t="str">
        <f t="shared" si="24"/>
        <v>PENETRACION (%)Leche+bebidas vegetalesNOROESTE</v>
      </c>
      <c r="B710" s="16">
        <v>0</v>
      </c>
      <c r="C710" s="16">
        <v>0</v>
      </c>
      <c r="D710" s="16" t="s">
        <v>79</v>
      </c>
      <c r="E710" s="16">
        <v>4.286054</v>
      </c>
      <c r="F710" s="16">
        <v>2.578751</v>
      </c>
      <c r="G710" s="16">
        <v>3.786346</v>
      </c>
      <c r="H710" s="16">
        <v>3.1776870000000002</v>
      </c>
      <c r="J710" s="16">
        <v>0</v>
      </c>
    </row>
    <row r="711" spans="1:10" ht="14.5" x14ac:dyDescent="0.35">
      <c r="A711" t="str">
        <f t="shared" si="24"/>
        <v>PENETRACION (%)Leche+bebidas vegetales&lt;2MIL</v>
      </c>
      <c r="B711" s="16">
        <v>0</v>
      </c>
      <c r="C711" s="16">
        <v>0</v>
      </c>
      <c r="D711" s="16" t="s">
        <v>41</v>
      </c>
      <c r="E711" s="16">
        <v>0.78565189999999996</v>
      </c>
      <c r="F711" s="16">
        <v>5.8049280000000003</v>
      </c>
      <c r="G711" s="16">
        <v>4.0929479999999998</v>
      </c>
      <c r="H711" s="16">
        <v>4.0039569999999998</v>
      </c>
      <c r="J711" s="16">
        <v>0</v>
      </c>
    </row>
    <row r="712" spans="1:10" ht="14.5" x14ac:dyDescent="0.35">
      <c r="A712" t="str">
        <f t="shared" si="24"/>
        <v>PENETRACION (%)Leche+bebidas vegetales2-5MIL</v>
      </c>
      <c r="B712" s="16">
        <v>0</v>
      </c>
      <c r="C712" s="16">
        <v>0</v>
      </c>
      <c r="D712" s="16" t="s">
        <v>44</v>
      </c>
      <c r="E712" s="16">
        <v>0.34358290000000002</v>
      </c>
      <c r="F712" s="16">
        <v>0.61476529999999996</v>
      </c>
      <c r="G712" s="16">
        <v>0.44734689999999999</v>
      </c>
      <c r="H712" s="16">
        <v>0.66684529999999997</v>
      </c>
      <c r="J712" s="16">
        <v>0</v>
      </c>
    </row>
    <row r="713" spans="1:10" ht="14.5" x14ac:dyDescent="0.35">
      <c r="A713" t="str">
        <f t="shared" si="24"/>
        <v>PENETRACION (%)Leche+bebidas vegetales5-10MIL</v>
      </c>
      <c r="B713" s="16">
        <v>0</v>
      </c>
      <c r="C713" s="16">
        <v>0</v>
      </c>
      <c r="D713" s="16" t="s">
        <v>46</v>
      </c>
      <c r="E713" s="16">
        <v>6.0467820000000003</v>
      </c>
      <c r="F713" s="16">
        <v>1.958226</v>
      </c>
      <c r="G713" s="16">
        <v>2.83575</v>
      </c>
      <c r="H713" s="16">
        <v>0.95990249999999999</v>
      </c>
      <c r="J713" s="16">
        <v>0</v>
      </c>
    </row>
    <row r="714" spans="1:10" ht="14.5" x14ac:dyDescent="0.35">
      <c r="A714" t="str">
        <f t="shared" si="24"/>
        <v>PENETRACION (%)Leche+bebidas vegetales10-30MIL</v>
      </c>
      <c r="B714" s="16">
        <v>0</v>
      </c>
      <c r="C714" s="16">
        <v>0</v>
      </c>
      <c r="D714" s="16" t="s">
        <v>48</v>
      </c>
      <c r="E714" s="16">
        <v>2.1126670000000001</v>
      </c>
      <c r="F714" s="16">
        <v>2.9679470000000001</v>
      </c>
      <c r="G714" s="16">
        <v>2.510297</v>
      </c>
      <c r="H714" s="16">
        <v>1.7594050000000001</v>
      </c>
      <c r="J714" s="16">
        <v>0</v>
      </c>
    </row>
    <row r="715" spans="1:10" ht="14.5" x14ac:dyDescent="0.35">
      <c r="A715" t="str">
        <f t="shared" si="24"/>
        <v>PENETRACION (%)Leche+bebidas vegetales30-100MIL</v>
      </c>
      <c r="B715" s="16">
        <v>0</v>
      </c>
      <c r="C715" s="16">
        <v>0</v>
      </c>
      <c r="D715" s="16" t="s">
        <v>50</v>
      </c>
      <c r="E715" s="16">
        <v>2.1331829999999998</v>
      </c>
      <c r="F715" s="16">
        <v>1.7571699999999999</v>
      </c>
      <c r="G715" s="16">
        <v>1.3872679999999999</v>
      </c>
      <c r="H715" s="16">
        <v>1.48675</v>
      </c>
      <c r="J715" s="16">
        <v>0</v>
      </c>
    </row>
    <row r="716" spans="1:10" ht="14.5" x14ac:dyDescent="0.35">
      <c r="A716" t="str">
        <f t="shared" si="24"/>
        <v>PENETRACION (%)Leche+bebidas vegetales100-200MIL</v>
      </c>
      <c r="B716" s="16">
        <v>0</v>
      </c>
      <c r="C716" s="16">
        <v>0</v>
      </c>
      <c r="D716" s="16" t="s">
        <v>52</v>
      </c>
      <c r="E716" s="16">
        <v>2.7771590000000002</v>
      </c>
      <c r="F716" s="16">
        <v>1.6127149999999999</v>
      </c>
      <c r="G716" s="16">
        <v>1.087548</v>
      </c>
      <c r="H716" s="16">
        <v>2.8731170000000001</v>
      </c>
      <c r="J716" s="16">
        <v>0</v>
      </c>
    </row>
    <row r="717" spans="1:10" ht="14.5" x14ac:dyDescent="0.35">
      <c r="A717" t="str">
        <f t="shared" si="24"/>
        <v>PENETRACION (%)Leche+bebidas vegetales200-500MIL</v>
      </c>
      <c r="B717" s="16">
        <v>0</v>
      </c>
      <c r="C717" s="16">
        <v>0</v>
      </c>
      <c r="D717" s="16" t="s">
        <v>54</v>
      </c>
      <c r="E717" s="16">
        <v>3.0373350000000001</v>
      </c>
      <c r="F717" s="16">
        <v>3.636511</v>
      </c>
      <c r="G717" s="16">
        <v>3.834886</v>
      </c>
      <c r="H717" s="16">
        <v>4.9215749999999998</v>
      </c>
      <c r="J717" s="16">
        <v>0</v>
      </c>
    </row>
    <row r="718" spans="1:10" ht="14.5" x14ac:dyDescent="0.35">
      <c r="A718" t="str">
        <f t="shared" si="24"/>
        <v>PENETRACION (%)Leche+bebidas vegetales&gt;500MIL</v>
      </c>
      <c r="B718" s="16">
        <v>0</v>
      </c>
      <c r="C718" s="16">
        <v>0</v>
      </c>
      <c r="D718" s="16" t="s">
        <v>56</v>
      </c>
      <c r="E718" s="16">
        <v>1.489854</v>
      </c>
      <c r="F718" s="16">
        <v>2.0727899999999999</v>
      </c>
      <c r="G718" s="16">
        <v>1.9491909999999999</v>
      </c>
      <c r="H718" s="16">
        <v>1.7026250000000001</v>
      </c>
      <c r="J718" s="16">
        <v>0</v>
      </c>
    </row>
    <row r="719" spans="1:10" ht="14.5" x14ac:dyDescent="0.35">
      <c r="A719" t="str">
        <f t="shared" si="24"/>
        <v>PENETRACION (%)Leche+bebidas vegetalesDE 15 A 19 AÑOS</v>
      </c>
      <c r="B719" s="16">
        <v>0</v>
      </c>
      <c r="C719" s="16">
        <v>0</v>
      </c>
      <c r="D719" s="16" t="s">
        <v>80</v>
      </c>
      <c r="E719" s="16">
        <v>0</v>
      </c>
      <c r="F719" s="16">
        <v>0</v>
      </c>
      <c r="G719" s="16">
        <v>9.4828639999999993</v>
      </c>
      <c r="H719" s="16">
        <v>0</v>
      </c>
      <c r="J719" s="16">
        <v>0</v>
      </c>
    </row>
    <row r="720" spans="1:10" ht="14.5" x14ac:dyDescent="0.35">
      <c r="A720" t="str">
        <f t="shared" si="24"/>
        <v>PENETRACION (%)Leche+bebidas vegetalesDE 20 A 24 AÑOS</v>
      </c>
      <c r="B720" s="16">
        <v>0</v>
      </c>
      <c r="C720" s="16">
        <v>0</v>
      </c>
      <c r="D720" s="16" t="s">
        <v>81</v>
      </c>
      <c r="E720" s="16">
        <v>3.6843499999999998</v>
      </c>
      <c r="F720" s="16">
        <v>3.5592480000000002</v>
      </c>
      <c r="G720" s="16">
        <v>1.188439</v>
      </c>
      <c r="H720" s="16">
        <v>4.81175</v>
      </c>
      <c r="J720" s="16">
        <v>0</v>
      </c>
    </row>
    <row r="721" spans="1:10" ht="14.5" x14ac:dyDescent="0.35">
      <c r="A721" t="str">
        <f t="shared" si="24"/>
        <v>PENETRACION (%)Leche+bebidas vegetalesDE 25 A 34 AÑOS</v>
      </c>
      <c r="B721" s="16">
        <v>0</v>
      </c>
      <c r="C721" s="16">
        <v>0</v>
      </c>
      <c r="D721" s="16" t="s">
        <v>82</v>
      </c>
      <c r="E721" s="16">
        <v>3.593998</v>
      </c>
      <c r="F721" s="16">
        <v>2.8621080000000001</v>
      </c>
      <c r="G721" s="16">
        <v>3.1698029999999999</v>
      </c>
      <c r="H721" s="16">
        <v>3.5328189999999999</v>
      </c>
      <c r="J721" s="16">
        <v>0</v>
      </c>
    </row>
    <row r="722" spans="1:10" ht="14.5" x14ac:dyDescent="0.35">
      <c r="A722" t="str">
        <f t="shared" si="24"/>
        <v>PENETRACION (%)Leche+bebidas vegetalesDE 35 A 49 AÑOS</v>
      </c>
      <c r="B722" s="16">
        <v>0</v>
      </c>
      <c r="C722" s="16">
        <v>0</v>
      </c>
      <c r="D722" s="16" t="s">
        <v>83</v>
      </c>
      <c r="E722" s="16">
        <v>2.7476530000000001</v>
      </c>
      <c r="F722" s="16">
        <v>2.2082009999999999</v>
      </c>
      <c r="G722" s="16">
        <v>1.9568509999999999</v>
      </c>
      <c r="H722" s="16">
        <v>2.1506479999999999</v>
      </c>
      <c r="J722" s="16">
        <v>0</v>
      </c>
    </row>
    <row r="723" spans="1:10" ht="14.5" x14ac:dyDescent="0.35">
      <c r="A723" t="str">
        <f t="shared" si="24"/>
        <v>PENETRACION (%)Leche+bebidas vegetalesDE 50 A 59 AÑOS</v>
      </c>
      <c r="B723" s="16">
        <v>0</v>
      </c>
      <c r="C723" s="16">
        <v>0</v>
      </c>
      <c r="D723" s="16" t="s">
        <v>84</v>
      </c>
      <c r="E723" s="16">
        <v>1.6943170000000001</v>
      </c>
      <c r="F723" s="16">
        <v>2.5002230000000001</v>
      </c>
      <c r="G723" s="16">
        <v>1.5744849999999999</v>
      </c>
      <c r="H723" s="16">
        <v>1.5909580000000001</v>
      </c>
      <c r="J723" s="16">
        <v>0</v>
      </c>
    </row>
    <row r="724" spans="1:10" ht="14.5" x14ac:dyDescent="0.35">
      <c r="A724" t="str">
        <f t="shared" si="24"/>
        <v>PENETRACION (%)Leche+bebidas vegetalesDE 60 A 75 AÑOS</v>
      </c>
      <c r="B724" s="16">
        <v>0</v>
      </c>
      <c r="C724" s="16">
        <v>0</v>
      </c>
      <c r="D724" s="16" t="s">
        <v>85</v>
      </c>
      <c r="E724" s="16">
        <v>2.6244320000000001</v>
      </c>
      <c r="F724" s="16">
        <v>2.3742130000000001</v>
      </c>
      <c r="G724" s="16">
        <v>0.95985940000000003</v>
      </c>
      <c r="H724" s="16">
        <v>1.125313</v>
      </c>
      <c r="J724" s="16">
        <v>0</v>
      </c>
    </row>
    <row r="725" spans="1:10" ht="14.5" x14ac:dyDescent="0.35">
      <c r="A725" t="str">
        <f t="shared" si="24"/>
        <v>PENETRACION (%)Leche+bebidas vegetalesNIVEL ALTO</v>
      </c>
      <c r="B725" s="16">
        <v>0</v>
      </c>
      <c r="C725" s="16">
        <v>0</v>
      </c>
      <c r="D725" s="16" t="s">
        <v>86</v>
      </c>
      <c r="E725" s="16">
        <v>1.6766239999999999</v>
      </c>
      <c r="F725" s="16">
        <v>1.8243450000000001</v>
      </c>
      <c r="G725" s="16">
        <v>1.5602210000000001</v>
      </c>
      <c r="H725" s="16">
        <v>1.491544</v>
      </c>
      <c r="J725" s="16">
        <v>0</v>
      </c>
    </row>
    <row r="726" spans="1:10" ht="14.5" x14ac:dyDescent="0.35">
      <c r="A726" t="str">
        <f t="shared" si="24"/>
        <v>PENETRACION (%)Leche+bebidas vegetalesNIVEL MEDIO ALTO</v>
      </c>
      <c r="B726" s="16">
        <v>0</v>
      </c>
      <c r="C726" s="16">
        <v>0</v>
      </c>
      <c r="D726" s="16" t="s">
        <v>87</v>
      </c>
      <c r="E726" s="16">
        <v>2.215843</v>
      </c>
      <c r="F726" s="16">
        <v>2.6296360000000001</v>
      </c>
      <c r="G726" s="16">
        <v>2.231052</v>
      </c>
      <c r="H726" s="16">
        <v>3.313326</v>
      </c>
      <c r="J726" s="16">
        <v>0</v>
      </c>
    </row>
    <row r="727" spans="1:10" ht="14.5" x14ac:dyDescent="0.35">
      <c r="A727" t="str">
        <f t="shared" si="24"/>
        <v>PENETRACION (%)Leche+bebidas vegetalesNIVEL MEDIO</v>
      </c>
      <c r="B727" s="16">
        <v>0</v>
      </c>
      <c r="C727" s="16">
        <v>0</v>
      </c>
      <c r="D727" s="16" t="s">
        <v>88</v>
      </c>
      <c r="E727" s="16">
        <v>1.93608</v>
      </c>
      <c r="F727" s="16">
        <v>2.3214139999999999</v>
      </c>
      <c r="G727" s="16">
        <v>2.4336289999999998</v>
      </c>
      <c r="H727" s="16">
        <v>2.475889</v>
      </c>
      <c r="J727" s="16">
        <v>0</v>
      </c>
    </row>
    <row r="728" spans="1:10" ht="14.5" x14ac:dyDescent="0.35">
      <c r="A728" t="str">
        <f t="shared" si="24"/>
        <v>PENETRACION (%)Leche+bebidas vegetalesNIVEL MEDIO BAJO</v>
      </c>
      <c r="B728" s="16">
        <v>0</v>
      </c>
      <c r="C728" s="16">
        <v>0</v>
      </c>
      <c r="D728" s="16" t="s">
        <v>89</v>
      </c>
      <c r="E728" s="16">
        <v>2.868633</v>
      </c>
      <c r="F728" s="16">
        <v>2.1341039999999998</v>
      </c>
      <c r="G728" s="16">
        <v>1.996065</v>
      </c>
      <c r="H728" s="16">
        <v>2.0210539999999999</v>
      </c>
      <c r="J728" s="16">
        <v>0</v>
      </c>
    </row>
    <row r="729" spans="1:10" ht="14.5" x14ac:dyDescent="0.35">
      <c r="A729" t="str">
        <f t="shared" si="24"/>
        <v>PENETRACION (%)Leche+bebidas vegetalesNIVEL BAJO</v>
      </c>
      <c r="B729" s="16">
        <v>0</v>
      </c>
      <c r="C729" s="16">
        <v>0</v>
      </c>
      <c r="D729" s="16" t="s">
        <v>90</v>
      </c>
      <c r="E729" s="16">
        <v>2.1712150000000001</v>
      </c>
      <c r="F729" s="16">
        <v>2.0648749999999998</v>
      </c>
      <c r="G729" s="16">
        <v>2.4004349999999999</v>
      </c>
      <c r="H729" s="16">
        <v>1.5083279999999999</v>
      </c>
      <c r="J729" s="16">
        <v>0</v>
      </c>
    </row>
    <row r="730" spans="1:10" ht="14.5" x14ac:dyDescent="0.35">
      <c r="A730" t="str">
        <f>$B$394&amp;$C$730&amp;D730</f>
        <v>PENETRACION (%)InfusionesT.ESPAÑA</v>
      </c>
      <c r="B730" s="16">
        <v>0</v>
      </c>
      <c r="C730" s="16" t="s">
        <v>147</v>
      </c>
      <c r="D730" s="16" t="s">
        <v>22</v>
      </c>
      <c r="E730" s="16">
        <v>0.26669490000000001</v>
      </c>
      <c r="F730" s="16">
        <v>0.4685762</v>
      </c>
      <c r="G730" s="16">
        <v>0.64621050000000002</v>
      </c>
      <c r="H730" s="16">
        <v>0.50193540000000003</v>
      </c>
      <c r="J730" s="16">
        <v>0</v>
      </c>
    </row>
    <row r="731" spans="1:10" ht="14.5" x14ac:dyDescent="0.35">
      <c r="A731" t="str">
        <f t="shared" ref="A731:A757" si="25">$B$394&amp;$C$730&amp;D731</f>
        <v>PENETRACION (%)InfusionesBCN AM</v>
      </c>
      <c r="B731" s="16">
        <v>0</v>
      </c>
      <c r="C731" s="16">
        <v>0</v>
      </c>
      <c r="D731" s="16" t="s">
        <v>72</v>
      </c>
      <c r="E731" s="16">
        <v>0</v>
      </c>
      <c r="F731" s="16">
        <v>0</v>
      </c>
      <c r="G731" s="16">
        <v>0</v>
      </c>
      <c r="H731" s="16">
        <v>0.69575819999999999</v>
      </c>
      <c r="J731" s="16">
        <v>0</v>
      </c>
    </row>
    <row r="732" spans="1:10" ht="14.5" x14ac:dyDescent="0.35">
      <c r="A732" t="str">
        <f t="shared" si="25"/>
        <v>PENETRACION (%)InfusionesREST.CAT ARAGON</v>
      </c>
      <c r="B732" s="16">
        <v>0</v>
      </c>
      <c r="C732" s="16">
        <v>0</v>
      </c>
      <c r="D732" s="16" t="s">
        <v>73</v>
      </c>
      <c r="E732" s="16">
        <v>0</v>
      </c>
      <c r="F732" s="16">
        <v>0.18778249999999999</v>
      </c>
      <c r="G732" s="16">
        <v>0.79897479999999999</v>
      </c>
      <c r="H732" s="16">
        <v>0.23426259999999999</v>
      </c>
      <c r="J732" s="16">
        <v>0</v>
      </c>
    </row>
    <row r="733" spans="1:10" ht="14.5" x14ac:dyDescent="0.35">
      <c r="A733" t="str">
        <f t="shared" si="25"/>
        <v>PENETRACION (%)InfusionesLEVANTE</v>
      </c>
      <c r="B733" s="16">
        <v>0</v>
      </c>
      <c r="C733" s="16">
        <v>0</v>
      </c>
      <c r="D733" s="16" t="s">
        <v>74</v>
      </c>
      <c r="E733" s="16">
        <v>0.38753969999999999</v>
      </c>
      <c r="F733" s="16">
        <v>0.19148879999999999</v>
      </c>
      <c r="G733" s="16">
        <v>0.61096139999999999</v>
      </c>
      <c r="H733" s="16">
        <v>0.24000099999999999</v>
      </c>
      <c r="J733" s="16">
        <v>0</v>
      </c>
    </row>
    <row r="734" spans="1:10" ht="14.5" x14ac:dyDescent="0.35">
      <c r="A734" t="str">
        <f t="shared" si="25"/>
        <v>PENETRACION (%)InfusionesANDALUCIA</v>
      </c>
      <c r="B734" s="16">
        <v>0</v>
      </c>
      <c r="C734" s="16">
        <v>0</v>
      </c>
      <c r="D734" s="16" t="s">
        <v>75</v>
      </c>
      <c r="E734" s="16">
        <v>0</v>
      </c>
      <c r="F734" s="16">
        <v>0.72151810000000005</v>
      </c>
      <c r="G734" s="16">
        <v>1.1081540000000001</v>
      </c>
      <c r="H734" s="16">
        <v>0.56201049999999997</v>
      </c>
      <c r="J734" s="16">
        <v>0</v>
      </c>
    </row>
    <row r="735" spans="1:10" ht="14.5" x14ac:dyDescent="0.35">
      <c r="A735" t="str">
        <f t="shared" si="25"/>
        <v>PENETRACION (%)InfusionesMDD AM</v>
      </c>
      <c r="B735" s="16">
        <v>0</v>
      </c>
      <c r="C735" s="16">
        <v>0</v>
      </c>
      <c r="D735" s="16" t="s">
        <v>76</v>
      </c>
      <c r="E735" s="16">
        <v>0.53612389999999999</v>
      </c>
      <c r="F735" s="16">
        <v>0.6164828</v>
      </c>
      <c r="G735" s="16">
        <v>0.49991409999999997</v>
      </c>
      <c r="H735" s="16">
        <v>0</v>
      </c>
      <c r="J735" s="16">
        <v>0</v>
      </c>
    </row>
    <row r="736" spans="1:10" ht="14.5" x14ac:dyDescent="0.35">
      <c r="A736" t="str">
        <f t="shared" si="25"/>
        <v>PENETRACION (%)InfusionesRTO CENTRO</v>
      </c>
      <c r="B736" s="16">
        <v>0</v>
      </c>
      <c r="C736" s="16">
        <v>0</v>
      </c>
      <c r="D736" s="16" t="s">
        <v>77</v>
      </c>
      <c r="E736" s="16">
        <v>0.43986039999999998</v>
      </c>
      <c r="F736" s="16">
        <v>0.60424420000000001</v>
      </c>
      <c r="G736" s="16">
        <v>0.88674679999999995</v>
      </c>
      <c r="H736" s="16">
        <v>0</v>
      </c>
      <c r="J736" s="16">
        <v>0</v>
      </c>
    </row>
    <row r="737" spans="1:10" ht="14.5" x14ac:dyDescent="0.35">
      <c r="A737" t="str">
        <f t="shared" si="25"/>
        <v>PENETRACION (%)InfusionesNORTE-CENTRO</v>
      </c>
      <c r="B737" s="16">
        <v>0</v>
      </c>
      <c r="C737" s="16">
        <v>0</v>
      </c>
      <c r="D737" s="16" t="s">
        <v>78</v>
      </c>
      <c r="E737" s="16">
        <v>0.38760749999999999</v>
      </c>
      <c r="F737" s="16">
        <v>1.780284</v>
      </c>
      <c r="G737" s="16">
        <v>0</v>
      </c>
      <c r="H737" s="16">
        <v>3.1091959999999998</v>
      </c>
      <c r="J737" s="16">
        <v>0</v>
      </c>
    </row>
    <row r="738" spans="1:10" ht="14.5" x14ac:dyDescent="0.35">
      <c r="A738" t="str">
        <f t="shared" si="25"/>
        <v>PENETRACION (%)InfusionesNOROESTE</v>
      </c>
      <c r="B738" s="16">
        <v>0</v>
      </c>
      <c r="C738" s="16">
        <v>0</v>
      </c>
      <c r="D738" s="16" t="s">
        <v>79</v>
      </c>
      <c r="E738" s="16">
        <v>1.4384969999999999</v>
      </c>
      <c r="F738" s="16">
        <v>0.1939428</v>
      </c>
      <c r="G738" s="16">
        <v>1.2651380000000001</v>
      </c>
      <c r="H738" s="16">
        <v>0.14970420000000001</v>
      </c>
      <c r="J738" s="16">
        <v>0</v>
      </c>
    </row>
    <row r="739" spans="1:10" ht="14.5" x14ac:dyDescent="0.35">
      <c r="A739" t="str">
        <f t="shared" si="25"/>
        <v>PENETRACION (%)Infusiones&lt;2MIL</v>
      </c>
      <c r="B739" s="16">
        <v>0</v>
      </c>
      <c r="C739" s="16">
        <v>0</v>
      </c>
      <c r="D739" s="16" t="s">
        <v>41</v>
      </c>
      <c r="E739" s="16">
        <v>0</v>
      </c>
      <c r="F739" s="16">
        <v>0</v>
      </c>
      <c r="G739" s="16">
        <v>0</v>
      </c>
      <c r="H739" s="16">
        <v>0</v>
      </c>
      <c r="J739" s="16">
        <v>0</v>
      </c>
    </row>
    <row r="740" spans="1:10" ht="14.5" x14ac:dyDescent="0.35">
      <c r="A740" t="str">
        <f t="shared" si="25"/>
        <v>PENETRACION (%)Infusiones2-5MIL</v>
      </c>
      <c r="B740" s="16">
        <v>0</v>
      </c>
      <c r="C740" s="16">
        <v>0</v>
      </c>
      <c r="D740" s="16" t="s">
        <v>44</v>
      </c>
      <c r="E740" s="16">
        <v>0</v>
      </c>
      <c r="F740" s="16">
        <v>2.8662019999999999</v>
      </c>
      <c r="G740" s="16">
        <v>0.76517860000000004</v>
      </c>
      <c r="H740" s="16">
        <v>0</v>
      </c>
      <c r="J740" s="16">
        <v>0</v>
      </c>
    </row>
    <row r="741" spans="1:10" ht="14.5" x14ac:dyDescent="0.35">
      <c r="A741" t="str">
        <f t="shared" si="25"/>
        <v>PENETRACION (%)Infusiones5-10MIL</v>
      </c>
      <c r="B741" s="16">
        <v>0</v>
      </c>
      <c r="C741" s="16">
        <v>0</v>
      </c>
      <c r="D741" s="16" t="s">
        <v>46</v>
      </c>
      <c r="E741" s="16">
        <v>0.6113653</v>
      </c>
      <c r="F741" s="16">
        <v>0</v>
      </c>
      <c r="G741" s="16">
        <v>0.65463139999999997</v>
      </c>
      <c r="H741" s="16">
        <v>1.143651</v>
      </c>
      <c r="J741" s="16">
        <v>0</v>
      </c>
    </row>
    <row r="742" spans="1:10" ht="14.5" x14ac:dyDescent="0.35">
      <c r="A742" t="str">
        <f t="shared" si="25"/>
        <v>PENETRACION (%)Infusiones10-30MIL</v>
      </c>
      <c r="B742" s="16">
        <v>0</v>
      </c>
      <c r="C742" s="16">
        <v>0</v>
      </c>
      <c r="D742" s="16" t="s">
        <v>48</v>
      </c>
      <c r="E742" s="16">
        <v>0.34737430000000002</v>
      </c>
      <c r="F742" s="16">
        <v>0.27506150000000001</v>
      </c>
      <c r="G742" s="16">
        <v>0.46745370000000003</v>
      </c>
      <c r="H742" s="16">
        <v>0.15984480000000001</v>
      </c>
      <c r="J742" s="16">
        <v>0</v>
      </c>
    </row>
    <row r="743" spans="1:10" ht="14.5" x14ac:dyDescent="0.35">
      <c r="A743" t="str">
        <f t="shared" si="25"/>
        <v>PENETRACION (%)Infusiones30-100MIL</v>
      </c>
      <c r="B743" s="16">
        <v>0</v>
      </c>
      <c r="C743" s="16">
        <v>0</v>
      </c>
      <c r="D743" s="16" t="s">
        <v>50</v>
      </c>
      <c r="E743" s="16">
        <v>0.66666329999999996</v>
      </c>
      <c r="F743" s="16">
        <v>0.34713189999999999</v>
      </c>
      <c r="G743" s="16">
        <v>1.4373819999999999</v>
      </c>
      <c r="H743" s="16">
        <v>1.2492289999999999</v>
      </c>
      <c r="J743" s="16">
        <v>0</v>
      </c>
    </row>
    <row r="744" spans="1:10" ht="14.5" x14ac:dyDescent="0.35">
      <c r="A744" t="str">
        <f t="shared" si="25"/>
        <v>PENETRACION (%)Infusiones100-200MIL</v>
      </c>
      <c r="B744" s="16">
        <v>0</v>
      </c>
      <c r="C744" s="16">
        <v>0</v>
      </c>
      <c r="D744" s="16" t="s">
        <v>52</v>
      </c>
      <c r="E744" s="16">
        <v>0</v>
      </c>
      <c r="F744" s="16">
        <v>0.2483166</v>
      </c>
      <c r="G744" s="16">
        <v>0</v>
      </c>
      <c r="H744" s="16">
        <v>0</v>
      </c>
      <c r="J744" s="16">
        <v>0</v>
      </c>
    </row>
    <row r="745" spans="1:10" ht="14.5" x14ac:dyDescent="0.35">
      <c r="A745" t="str">
        <f t="shared" si="25"/>
        <v>PENETRACION (%)Infusiones200-500MIL</v>
      </c>
      <c r="B745" s="16">
        <v>0</v>
      </c>
      <c r="C745" s="16">
        <v>0</v>
      </c>
      <c r="D745" s="16" t="s">
        <v>54</v>
      </c>
      <c r="E745" s="16">
        <v>0.15989439999999999</v>
      </c>
      <c r="F745" s="16">
        <v>0.802342</v>
      </c>
      <c r="G745" s="16">
        <v>0.78300639999999999</v>
      </c>
      <c r="H745" s="16">
        <v>0.70230000000000004</v>
      </c>
      <c r="J745" s="16">
        <v>0</v>
      </c>
    </row>
    <row r="746" spans="1:10" ht="14.5" x14ac:dyDescent="0.35">
      <c r="A746" t="str">
        <f t="shared" si="25"/>
        <v>PENETRACION (%)Infusiones&gt;500MIL</v>
      </c>
      <c r="B746" s="16">
        <v>0</v>
      </c>
      <c r="C746" s="16">
        <v>0</v>
      </c>
      <c r="D746" s="16" t="s">
        <v>56</v>
      </c>
      <c r="E746" s="16">
        <v>0.29511150000000003</v>
      </c>
      <c r="F746" s="16">
        <v>0.2308878</v>
      </c>
      <c r="G746" s="16">
        <v>0.5584076</v>
      </c>
      <c r="H746" s="16">
        <v>0.22263759999999999</v>
      </c>
      <c r="J746" s="16">
        <v>0</v>
      </c>
    </row>
    <row r="747" spans="1:10" ht="14.5" x14ac:dyDescent="0.35">
      <c r="A747" t="str">
        <f t="shared" si="25"/>
        <v>PENETRACION (%)InfusionesDE 15 A 19 AÑOS</v>
      </c>
      <c r="B747" s="16">
        <v>0</v>
      </c>
      <c r="C747" s="16">
        <v>0</v>
      </c>
      <c r="D747" s="16" t="s">
        <v>80</v>
      </c>
      <c r="E747" s="16">
        <v>0</v>
      </c>
      <c r="F747" s="16">
        <v>0</v>
      </c>
      <c r="G747" s="16">
        <v>0</v>
      </c>
      <c r="H747" s="16">
        <v>2.0848580000000001</v>
      </c>
      <c r="J747" s="16">
        <v>0</v>
      </c>
    </row>
    <row r="748" spans="1:10" ht="14.5" x14ac:dyDescent="0.35">
      <c r="A748" t="str">
        <f t="shared" si="25"/>
        <v>PENETRACION (%)InfusionesDE 20 A 24 AÑOS</v>
      </c>
      <c r="B748" s="16">
        <v>0</v>
      </c>
      <c r="C748" s="16">
        <v>0</v>
      </c>
      <c r="D748" s="16" t="s">
        <v>81</v>
      </c>
      <c r="E748" s="16">
        <v>0.94907920000000001</v>
      </c>
      <c r="F748" s="16">
        <v>2.0299330000000002</v>
      </c>
      <c r="G748" s="16">
        <v>0</v>
      </c>
      <c r="H748" s="16">
        <v>0</v>
      </c>
      <c r="J748" s="16">
        <v>0</v>
      </c>
    </row>
    <row r="749" spans="1:10" ht="14.5" x14ac:dyDescent="0.35">
      <c r="A749" t="str">
        <f t="shared" si="25"/>
        <v>PENETRACION (%)InfusionesDE 25 A 34 AÑOS</v>
      </c>
      <c r="B749" s="16">
        <v>0</v>
      </c>
      <c r="C749" s="16">
        <v>0</v>
      </c>
      <c r="D749" s="16" t="s">
        <v>82</v>
      </c>
      <c r="E749" s="16">
        <v>0.3836833</v>
      </c>
      <c r="F749" s="16">
        <v>0.38048120000000002</v>
      </c>
      <c r="G749" s="16">
        <v>1.489565</v>
      </c>
      <c r="H749" s="16">
        <v>1.178375</v>
      </c>
      <c r="J749" s="16">
        <v>0</v>
      </c>
    </row>
    <row r="750" spans="1:10" ht="14.5" x14ac:dyDescent="0.35">
      <c r="A750" t="str">
        <f t="shared" si="25"/>
        <v>PENETRACION (%)InfusionesDE 35 A 49 AÑOS</v>
      </c>
      <c r="B750" s="16">
        <v>0</v>
      </c>
      <c r="C750" s="16">
        <v>0</v>
      </c>
      <c r="D750" s="16" t="s">
        <v>83</v>
      </c>
      <c r="E750" s="16">
        <v>0.62696050000000003</v>
      </c>
      <c r="F750" s="16">
        <v>0.25408229999999998</v>
      </c>
      <c r="G750" s="16">
        <v>0.55939629999999996</v>
      </c>
      <c r="H750" s="16">
        <v>0.45344259999999997</v>
      </c>
      <c r="J750" s="16">
        <v>0</v>
      </c>
    </row>
    <row r="751" spans="1:10" ht="14.5" x14ac:dyDescent="0.35">
      <c r="A751" t="str">
        <f t="shared" si="25"/>
        <v>PENETRACION (%)InfusionesDE 50 A 59 AÑOS</v>
      </c>
      <c r="B751" s="16">
        <v>0</v>
      </c>
      <c r="C751" s="16">
        <v>0</v>
      </c>
      <c r="D751" s="16" t="s">
        <v>84</v>
      </c>
      <c r="E751" s="16">
        <v>0.1039095</v>
      </c>
      <c r="F751" s="16">
        <v>0.41838500000000001</v>
      </c>
      <c r="G751" s="16">
        <v>0.86372599999999999</v>
      </c>
      <c r="H751" s="16">
        <v>0.4622772</v>
      </c>
      <c r="J751" s="16">
        <v>0</v>
      </c>
    </row>
    <row r="752" spans="1:10" ht="14.5" x14ac:dyDescent="0.35">
      <c r="A752" t="str">
        <f t="shared" si="25"/>
        <v>PENETRACION (%)InfusionesDE 60 A 75 AÑOS</v>
      </c>
      <c r="B752" s="16">
        <v>0</v>
      </c>
      <c r="C752" s="16">
        <v>0</v>
      </c>
      <c r="D752" s="16" t="s">
        <v>85</v>
      </c>
      <c r="E752" s="16">
        <v>0</v>
      </c>
      <c r="F752" s="16">
        <v>0.73388089999999995</v>
      </c>
      <c r="G752" s="16">
        <v>0.52611680000000005</v>
      </c>
      <c r="H752" s="16">
        <v>5.6833939999999999E-2</v>
      </c>
      <c r="J752" s="16">
        <v>0</v>
      </c>
    </row>
    <row r="753" spans="1:10" ht="14.5" x14ac:dyDescent="0.35">
      <c r="A753" t="str">
        <f t="shared" si="25"/>
        <v>PENETRACION (%)InfusionesNIVEL ALTO</v>
      </c>
      <c r="B753" s="16">
        <v>0</v>
      </c>
      <c r="C753" s="16">
        <v>0</v>
      </c>
      <c r="D753" s="16" t="s">
        <v>86</v>
      </c>
      <c r="E753" s="16">
        <v>0.26816410000000002</v>
      </c>
      <c r="F753" s="16">
        <v>0.34266039999999998</v>
      </c>
      <c r="G753" s="16">
        <v>1.1318319999999999</v>
      </c>
      <c r="H753" s="16">
        <v>0.98360579999999997</v>
      </c>
      <c r="J753" s="16">
        <v>0</v>
      </c>
    </row>
    <row r="754" spans="1:10" ht="14.5" x14ac:dyDescent="0.35">
      <c r="A754" t="str">
        <f t="shared" si="25"/>
        <v>PENETRACION (%)InfusionesNIVEL MEDIO ALTO</v>
      </c>
      <c r="B754" s="16">
        <v>0</v>
      </c>
      <c r="C754" s="16">
        <v>0</v>
      </c>
      <c r="D754" s="16" t="s">
        <v>87</v>
      </c>
      <c r="E754" s="16">
        <v>0.19109689999999999</v>
      </c>
      <c r="F754" s="16">
        <v>0.33108949999999998</v>
      </c>
      <c r="G754" s="16">
        <v>0.49158089999999999</v>
      </c>
      <c r="H754" s="16">
        <v>1.677702</v>
      </c>
      <c r="J754" s="16">
        <v>0</v>
      </c>
    </row>
    <row r="755" spans="1:10" ht="14.5" x14ac:dyDescent="0.35">
      <c r="A755" t="str">
        <f t="shared" si="25"/>
        <v>PENETRACION (%)InfusionesNIVEL MEDIO</v>
      </c>
      <c r="B755" s="16">
        <v>0</v>
      </c>
      <c r="C755" s="16">
        <v>0</v>
      </c>
      <c r="D755" s="16" t="s">
        <v>88</v>
      </c>
      <c r="E755" s="16">
        <v>0.33811479999999999</v>
      </c>
      <c r="F755" s="16">
        <v>1.1198630000000001</v>
      </c>
      <c r="G755" s="16">
        <v>0.28000350000000002</v>
      </c>
      <c r="H755" s="16">
        <v>5.290541E-2</v>
      </c>
      <c r="J755" s="16">
        <v>0</v>
      </c>
    </row>
    <row r="756" spans="1:10" ht="14.5" x14ac:dyDescent="0.35">
      <c r="A756" t="str">
        <f t="shared" si="25"/>
        <v>PENETRACION (%)InfusionesNIVEL MEDIO BAJO</v>
      </c>
      <c r="B756" s="16">
        <v>0</v>
      </c>
      <c r="C756" s="16">
        <v>0</v>
      </c>
      <c r="D756" s="16" t="s">
        <v>89</v>
      </c>
      <c r="E756" s="16">
        <v>0.58893600000000002</v>
      </c>
      <c r="F756" s="16">
        <v>0.26218439999999998</v>
      </c>
      <c r="G756" s="16">
        <v>1.5008889999999999</v>
      </c>
      <c r="H756" s="16">
        <v>0.15328240000000001</v>
      </c>
      <c r="J756" s="16">
        <v>0</v>
      </c>
    </row>
    <row r="757" spans="1:10" ht="14.5" x14ac:dyDescent="0.35">
      <c r="A757" t="str">
        <f t="shared" si="25"/>
        <v>PENETRACION (%)InfusionesNIVEL BAJO</v>
      </c>
      <c r="B757" s="16">
        <v>0</v>
      </c>
      <c r="C757" s="16">
        <v>0</v>
      </c>
      <c r="D757" s="16" t="s">
        <v>90</v>
      </c>
      <c r="E757" s="16">
        <v>0.28100520000000001</v>
      </c>
      <c r="F757" s="16">
        <v>0.31569839999999999</v>
      </c>
      <c r="G757" s="16">
        <v>0.31261939999999999</v>
      </c>
      <c r="H757" s="16">
        <v>0.1297663</v>
      </c>
      <c r="J757" s="16">
        <v>0</v>
      </c>
    </row>
    <row r="758" spans="1:10" ht="14.5" x14ac:dyDescent="0.35">
      <c r="A758" t="str">
        <f>$B$394&amp;$C$758&amp;D758</f>
        <v>PENETRACION (%)Resto Bebidas CalienteT.ESPAÑA</v>
      </c>
      <c r="B758" s="16">
        <v>0</v>
      </c>
      <c r="C758" s="16" t="s">
        <v>148</v>
      </c>
      <c r="D758" s="16" t="s">
        <v>22</v>
      </c>
      <c r="E758" s="16">
        <v>0.96766560000000001</v>
      </c>
      <c r="F758" s="16">
        <v>0.70431860000000002</v>
      </c>
      <c r="G758" s="16">
        <v>0.39320699999999997</v>
      </c>
      <c r="H758" s="16">
        <v>1.0680499999999999</v>
      </c>
    </row>
    <row r="759" spans="1:10" ht="14.5" x14ac:dyDescent="0.35">
      <c r="A759" t="str">
        <f t="shared" ref="A759:A785" si="26">$B$394&amp;$C$758&amp;D759</f>
        <v>PENETRACION (%)Resto Bebidas CalienteBCN AM</v>
      </c>
      <c r="B759" s="16">
        <v>0</v>
      </c>
      <c r="C759" s="16">
        <v>0</v>
      </c>
      <c r="D759" s="16" t="s">
        <v>72</v>
      </c>
      <c r="E759" s="16">
        <v>2.0594960000000002</v>
      </c>
      <c r="F759" s="16">
        <v>2.124644</v>
      </c>
      <c r="G759" s="16">
        <v>0.33602359999999998</v>
      </c>
      <c r="H759" s="16">
        <v>0</v>
      </c>
    </row>
    <row r="760" spans="1:10" ht="14.5" x14ac:dyDescent="0.35">
      <c r="A760" t="str">
        <f t="shared" si="26"/>
        <v>PENETRACION (%)Resto Bebidas CalienteREST.CAT ARAGON</v>
      </c>
      <c r="B760" s="16">
        <v>0</v>
      </c>
      <c r="C760" s="16">
        <v>0</v>
      </c>
      <c r="D760" s="16" t="s">
        <v>73</v>
      </c>
      <c r="E760" s="16">
        <v>0.58021109999999998</v>
      </c>
      <c r="F760" s="16">
        <v>0.48049789999999998</v>
      </c>
      <c r="G760" s="16">
        <v>0.68841339999999995</v>
      </c>
      <c r="H760" s="16">
        <v>0.51134999999999997</v>
      </c>
    </row>
    <row r="761" spans="1:10" ht="14.5" x14ac:dyDescent="0.35">
      <c r="A761" t="str">
        <f t="shared" si="26"/>
        <v>PENETRACION (%)Resto Bebidas CalienteLEVANTE</v>
      </c>
      <c r="B761" s="16">
        <v>0</v>
      </c>
      <c r="C761" s="16">
        <v>0</v>
      </c>
      <c r="D761" s="16" t="s">
        <v>74</v>
      </c>
      <c r="E761" s="16">
        <v>0.19062670000000001</v>
      </c>
      <c r="F761" s="16">
        <v>0.74668060000000003</v>
      </c>
      <c r="G761" s="16">
        <v>0</v>
      </c>
      <c r="H761" s="16">
        <v>2.1556839999999999</v>
      </c>
    </row>
    <row r="762" spans="1:10" ht="14.5" x14ac:dyDescent="0.35">
      <c r="A762" t="str">
        <f t="shared" si="26"/>
        <v>PENETRACION (%)Resto Bebidas CalienteANDALUCIA</v>
      </c>
      <c r="B762" s="16">
        <v>0</v>
      </c>
      <c r="C762" s="16">
        <v>0</v>
      </c>
      <c r="D762" s="16" t="s">
        <v>75</v>
      </c>
      <c r="E762" s="16">
        <v>2.5654940000000002</v>
      </c>
      <c r="F762" s="16">
        <v>1.2636959999999999</v>
      </c>
      <c r="G762" s="16">
        <v>0.86200719999999997</v>
      </c>
      <c r="H762" s="16">
        <v>0.31566359999999999</v>
      </c>
    </row>
    <row r="763" spans="1:10" ht="14.5" x14ac:dyDescent="0.35">
      <c r="A763" t="str">
        <f t="shared" si="26"/>
        <v>PENETRACION (%)Resto Bebidas CalienteMDD AM</v>
      </c>
      <c r="B763" s="16">
        <v>0</v>
      </c>
      <c r="C763" s="16">
        <v>0</v>
      </c>
      <c r="D763" s="16" t="s">
        <v>76</v>
      </c>
      <c r="E763" s="16">
        <v>0.72311749999999997</v>
      </c>
      <c r="F763" s="16">
        <v>0</v>
      </c>
      <c r="G763" s="16">
        <v>0.61304979999999998</v>
      </c>
      <c r="H763" s="16">
        <v>0.64380919999999997</v>
      </c>
    </row>
    <row r="764" spans="1:10" ht="14.5" x14ac:dyDescent="0.35">
      <c r="A764" t="str">
        <f t="shared" si="26"/>
        <v>PENETRACION (%)Resto Bebidas CalienteRTO CENTRO</v>
      </c>
      <c r="B764" s="16">
        <v>0</v>
      </c>
      <c r="C764" s="16">
        <v>0</v>
      </c>
      <c r="D764" s="16" t="s">
        <v>77</v>
      </c>
      <c r="E764" s="16">
        <v>0.19296559999999999</v>
      </c>
      <c r="F764" s="16">
        <v>0</v>
      </c>
      <c r="G764" s="16">
        <v>1.222742</v>
      </c>
      <c r="H764" s="16">
        <v>2.1981299999999999</v>
      </c>
    </row>
    <row r="765" spans="1:10" ht="14.5" x14ac:dyDescent="0.35">
      <c r="A765" t="str">
        <f t="shared" si="26"/>
        <v>PENETRACION (%)Resto Bebidas CalienteNORTE-CENTRO</v>
      </c>
      <c r="B765" s="16">
        <v>0</v>
      </c>
      <c r="C765" s="16">
        <v>0</v>
      </c>
      <c r="D765" s="16" t="s">
        <v>78</v>
      </c>
      <c r="E765" s="16">
        <v>0.85406780000000004</v>
      </c>
      <c r="F765" s="16">
        <v>1.1077729999999999</v>
      </c>
      <c r="G765" s="16">
        <v>0</v>
      </c>
      <c r="H765" s="16">
        <v>2.3094999999999999</v>
      </c>
    </row>
    <row r="766" spans="1:10" ht="14.5" x14ac:dyDescent="0.35">
      <c r="A766" t="str">
        <f t="shared" si="26"/>
        <v>PENETRACION (%)Resto Bebidas CalienteNOROESTE</v>
      </c>
      <c r="B766" s="16">
        <v>0</v>
      </c>
      <c r="C766" s="16">
        <v>0</v>
      </c>
      <c r="D766" s="16" t="s">
        <v>79</v>
      </c>
      <c r="E766" s="16">
        <v>1.047777</v>
      </c>
      <c r="F766" s="16">
        <v>1.0562339999999999</v>
      </c>
      <c r="G766" s="16">
        <v>0</v>
      </c>
      <c r="H766" s="16">
        <v>0.89427939999999995</v>
      </c>
    </row>
    <row r="767" spans="1:10" ht="14.5" x14ac:dyDescent="0.35">
      <c r="A767" t="str">
        <f t="shared" si="26"/>
        <v>PENETRACION (%)Resto Bebidas Caliente&lt;2MIL</v>
      </c>
      <c r="B767" s="16">
        <v>0</v>
      </c>
      <c r="C767" s="16">
        <v>0</v>
      </c>
      <c r="D767" s="16" t="s">
        <v>41</v>
      </c>
      <c r="E767" s="16">
        <v>0</v>
      </c>
      <c r="F767" s="16">
        <v>0</v>
      </c>
      <c r="G767" s="16">
        <v>0</v>
      </c>
      <c r="H767" s="16">
        <v>2.943924</v>
      </c>
    </row>
    <row r="768" spans="1:10" ht="14.5" x14ac:dyDescent="0.35">
      <c r="A768" t="str">
        <f t="shared" si="26"/>
        <v>PENETRACION (%)Resto Bebidas Caliente2-5MIL</v>
      </c>
      <c r="B768" s="16">
        <v>0</v>
      </c>
      <c r="C768" s="16">
        <v>0</v>
      </c>
      <c r="D768" s="16" t="s">
        <v>44</v>
      </c>
      <c r="E768" s="16">
        <v>0</v>
      </c>
      <c r="F768" s="16">
        <v>1.2168410000000001</v>
      </c>
      <c r="G768" s="16">
        <v>0.73764229999999997</v>
      </c>
      <c r="H768" s="16">
        <v>1.163783</v>
      </c>
    </row>
    <row r="769" spans="1:8" ht="14.5" x14ac:dyDescent="0.35">
      <c r="A769" t="str">
        <f t="shared" si="26"/>
        <v>PENETRACION (%)Resto Bebidas Caliente5-10MIL</v>
      </c>
      <c r="B769" s="16">
        <v>0</v>
      </c>
      <c r="C769" s="16">
        <v>0</v>
      </c>
      <c r="D769" s="16" t="s">
        <v>46</v>
      </c>
      <c r="E769" s="16">
        <v>0.66199799999999998</v>
      </c>
      <c r="F769" s="16">
        <v>0.47011950000000002</v>
      </c>
      <c r="G769" s="16">
        <v>0</v>
      </c>
      <c r="H769" s="16">
        <v>0.36480790000000002</v>
      </c>
    </row>
    <row r="770" spans="1:8" ht="14.5" x14ac:dyDescent="0.35">
      <c r="A770" t="str">
        <f t="shared" si="26"/>
        <v>PENETRACION (%)Resto Bebidas Caliente10-30MIL</v>
      </c>
      <c r="B770" s="16">
        <v>0</v>
      </c>
      <c r="C770" s="16">
        <v>0</v>
      </c>
      <c r="D770" s="16" t="s">
        <v>48</v>
      </c>
      <c r="E770" s="16">
        <v>0.90444069999999999</v>
      </c>
      <c r="F770" s="16">
        <v>1.0197419999999999</v>
      </c>
      <c r="G770" s="16">
        <v>0.86057729999999999</v>
      </c>
      <c r="H770" s="16">
        <v>0.61497800000000002</v>
      </c>
    </row>
    <row r="771" spans="1:8" ht="14.5" x14ac:dyDescent="0.35">
      <c r="A771" t="str">
        <f t="shared" si="26"/>
        <v>PENETRACION (%)Resto Bebidas Caliente30-100MIL</v>
      </c>
      <c r="B771" s="16">
        <v>0</v>
      </c>
      <c r="C771" s="16">
        <v>0</v>
      </c>
      <c r="D771" s="16" t="s">
        <v>50</v>
      </c>
      <c r="E771" s="16">
        <v>2.3544870000000002</v>
      </c>
      <c r="F771" s="16">
        <v>2.0563030000000002</v>
      </c>
      <c r="G771" s="16">
        <v>0.5241536</v>
      </c>
      <c r="H771" s="16">
        <v>1.4837590000000001</v>
      </c>
    </row>
    <row r="772" spans="1:8" ht="14.5" x14ac:dyDescent="0.35">
      <c r="A772" t="str">
        <f t="shared" si="26"/>
        <v>PENETRACION (%)Resto Bebidas Caliente100-200MIL</v>
      </c>
      <c r="B772" s="16">
        <v>0</v>
      </c>
      <c r="C772" s="16">
        <v>0</v>
      </c>
      <c r="D772" s="16" t="s">
        <v>52</v>
      </c>
      <c r="E772" s="16">
        <v>2.4307599999999998</v>
      </c>
      <c r="F772" s="16">
        <v>0</v>
      </c>
      <c r="G772" s="16">
        <v>0</v>
      </c>
      <c r="H772" s="16">
        <v>0.59679450000000001</v>
      </c>
    </row>
    <row r="773" spans="1:8" ht="14.5" x14ac:dyDescent="0.35">
      <c r="A773" t="str">
        <f t="shared" si="26"/>
        <v>PENETRACION (%)Resto Bebidas Caliente200-500MIL</v>
      </c>
      <c r="B773" s="16">
        <v>0</v>
      </c>
      <c r="C773" s="16">
        <v>0</v>
      </c>
      <c r="D773" s="16" t="s">
        <v>54</v>
      </c>
      <c r="E773" s="16">
        <v>0.4492334</v>
      </c>
      <c r="F773" s="16">
        <v>0.58761920000000001</v>
      </c>
      <c r="G773" s="16">
        <v>0.60380129999999999</v>
      </c>
      <c r="H773" s="16">
        <v>0.4169602</v>
      </c>
    </row>
    <row r="774" spans="1:8" ht="14.5" x14ac:dyDescent="0.35">
      <c r="A774" t="str">
        <f t="shared" si="26"/>
        <v>PENETRACION (%)Resto Bebidas Caliente&gt;500MIL</v>
      </c>
      <c r="B774" s="16">
        <v>0</v>
      </c>
      <c r="C774" s="16">
        <v>0</v>
      </c>
      <c r="D774" s="16" t="s">
        <v>56</v>
      </c>
      <c r="E774" s="16">
        <v>0.75133859999999997</v>
      </c>
      <c r="F774" s="16">
        <v>0.19546630000000001</v>
      </c>
      <c r="G774" s="16">
        <v>0.32873799999999997</v>
      </c>
      <c r="H774" s="16">
        <v>1.791115</v>
      </c>
    </row>
    <row r="775" spans="1:8" ht="14.5" x14ac:dyDescent="0.35">
      <c r="A775" t="str">
        <f t="shared" si="26"/>
        <v>PENETRACION (%)Resto Bebidas CalienteDE 15 A 19 AÑOS</v>
      </c>
      <c r="B775" s="16">
        <v>0</v>
      </c>
      <c r="C775" s="16">
        <v>0</v>
      </c>
      <c r="D775" s="16" t="s">
        <v>80</v>
      </c>
      <c r="E775" s="16">
        <v>0</v>
      </c>
      <c r="F775" s="16">
        <v>0</v>
      </c>
      <c r="G775" s="16">
        <v>0</v>
      </c>
      <c r="H775" s="16">
        <v>1.9763850000000001</v>
      </c>
    </row>
    <row r="776" spans="1:8" ht="14.5" x14ac:dyDescent="0.35">
      <c r="A776" t="str">
        <f t="shared" si="26"/>
        <v>PENETRACION (%)Resto Bebidas CalienteDE 20 A 24 AÑOS</v>
      </c>
      <c r="B776" s="16">
        <v>0</v>
      </c>
      <c r="C776" s="16">
        <v>0</v>
      </c>
      <c r="D776" s="16" t="s">
        <v>81</v>
      </c>
      <c r="E776" s="16">
        <v>0</v>
      </c>
      <c r="F776" s="16">
        <v>0.53286290000000003</v>
      </c>
      <c r="G776" s="16">
        <v>0.39215280000000002</v>
      </c>
      <c r="H776" s="16">
        <v>0</v>
      </c>
    </row>
    <row r="777" spans="1:8" ht="14.5" x14ac:dyDescent="0.35">
      <c r="A777" t="str">
        <f t="shared" si="26"/>
        <v>PENETRACION (%)Resto Bebidas CalienteDE 25 A 34 AÑOS</v>
      </c>
      <c r="B777" s="16">
        <v>0</v>
      </c>
      <c r="C777" s="16">
        <v>0</v>
      </c>
      <c r="D777" s="16" t="s">
        <v>82</v>
      </c>
      <c r="E777" s="16">
        <v>1.334179</v>
      </c>
      <c r="F777" s="16">
        <v>0.77777510000000005</v>
      </c>
      <c r="G777" s="16">
        <v>0</v>
      </c>
      <c r="H777" s="16">
        <v>0.82761180000000001</v>
      </c>
    </row>
    <row r="778" spans="1:8" ht="14.5" x14ac:dyDescent="0.35">
      <c r="A778" t="str">
        <f t="shared" si="26"/>
        <v>PENETRACION (%)Resto Bebidas CalienteDE 35 A 49 AÑOS</v>
      </c>
      <c r="B778" s="16">
        <v>0</v>
      </c>
      <c r="C778" s="16">
        <v>0</v>
      </c>
      <c r="D778" s="16" t="s">
        <v>83</v>
      </c>
      <c r="E778" s="16">
        <v>1.203654</v>
      </c>
      <c r="F778" s="16">
        <v>0.93266559999999998</v>
      </c>
      <c r="G778" s="16">
        <v>0.50536729999999996</v>
      </c>
      <c r="H778" s="16">
        <v>1.79908</v>
      </c>
    </row>
    <row r="779" spans="1:8" ht="14.5" x14ac:dyDescent="0.35">
      <c r="A779" t="str">
        <f t="shared" si="26"/>
        <v>PENETRACION (%)Resto Bebidas CalienteDE 50 A 59 AÑOS</v>
      </c>
      <c r="B779" s="16">
        <v>0</v>
      </c>
      <c r="C779" s="16">
        <v>0</v>
      </c>
      <c r="D779" s="16" t="s">
        <v>84</v>
      </c>
      <c r="E779" s="16">
        <v>1.453654</v>
      </c>
      <c r="F779" s="16">
        <v>0.99522949999999999</v>
      </c>
      <c r="G779" s="16">
        <v>0.82515579999999999</v>
      </c>
      <c r="H779" s="16">
        <v>1.0670980000000001</v>
      </c>
    </row>
    <row r="780" spans="1:8" ht="14.5" x14ac:dyDescent="0.35">
      <c r="A780" t="str">
        <f t="shared" si="26"/>
        <v>PENETRACION (%)Resto Bebidas CalienteDE 60 A 75 AÑOS</v>
      </c>
      <c r="B780" s="16">
        <v>0</v>
      </c>
      <c r="C780" s="16">
        <v>0</v>
      </c>
      <c r="D780" s="16" t="s">
        <v>85</v>
      </c>
      <c r="E780" s="16">
        <v>0.71452870000000002</v>
      </c>
      <c r="F780" s="16">
        <v>0.80842910000000001</v>
      </c>
      <c r="G780" s="16">
        <v>0.39715250000000002</v>
      </c>
      <c r="H780" s="16">
        <v>0.33951750000000003</v>
      </c>
    </row>
    <row r="781" spans="1:8" ht="14.5" x14ac:dyDescent="0.35">
      <c r="A781" t="str">
        <f t="shared" si="26"/>
        <v>PENETRACION (%)Resto Bebidas CalienteNIVEL ALTO</v>
      </c>
      <c r="B781" s="16">
        <v>0</v>
      </c>
      <c r="C781" s="16">
        <v>0</v>
      </c>
      <c r="D781" s="16" t="s">
        <v>86</v>
      </c>
      <c r="E781" s="16">
        <v>1.314036</v>
      </c>
      <c r="F781" s="16">
        <v>0.71250800000000003</v>
      </c>
      <c r="G781" s="16">
        <v>0.78840390000000005</v>
      </c>
      <c r="H781" s="16">
        <v>1.26356</v>
      </c>
    </row>
    <row r="782" spans="1:8" ht="14.5" x14ac:dyDescent="0.35">
      <c r="A782" t="str">
        <f t="shared" si="26"/>
        <v>PENETRACION (%)Resto Bebidas CalienteNIVEL MEDIO ALTO</v>
      </c>
      <c r="B782" s="16">
        <v>0</v>
      </c>
      <c r="C782" s="16">
        <v>0</v>
      </c>
      <c r="D782" s="16" t="s">
        <v>87</v>
      </c>
      <c r="E782" s="16">
        <v>0.93790689999999999</v>
      </c>
      <c r="F782" s="16">
        <v>0.16567460000000001</v>
      </c>
      <c r="G782" s="16">
        <v>0.21135080000000001</v>
      </c>
      <c r="H782" s="16">
        <v>0</v>
      </c>
    </row>
    <row r="783" spans="1:8" ht="14.5" x14ac:dyDescent="0.35">
      <c r="A783" t="str">
        <f t="shared" si="26"/>
        <v>PENETRACION (%)Resto Bebidas CalienteNIVEL MEDIO</v>
      </c>
      <c r="B783" s="16">
        <v>0</v>
      </c>
      <c r="C783" s="16">
        <v>0</v>
      </c>
      <c r="D783" s="16" t="s">
        <v>88</v>
      </c>
      <c r="E783" s="16">
        <v>1.3206340000000001</v>
      </c>
      <c r="F783" s="16">
        <v>1.2051419999999999</v>
      </c>
      <c r="G783" s="16">
        <v>0.95136750000000003</v>
      </c>
      <c r="H783" s="16">
        <v>0.87181319999999995</v>
      </c>
    </row>
    <row r="784" spans="1:8" ht="14.5" x14ac:dyDescent="0.35">
      <c r="A784" t="str">
        <f t="shared" si="26"/>
        <v>PENETRACION (%)Resto Bebidas CalienteNIVEL MEDIO BAJO</v>
      </c>
      <c r="B784" s="16">
        <v>0</v>
      </c>
      <c r="C784" s="16">
        <v>0</v>
      </c>
      <c r="D784" s="16" t="s">
        <v>89</v>
      </c>
      <c r="E784" s="16">
        <v>0.50318280000000004</v>
      </c>
      <c r="F784" s="16">
        <v>0.66904739999999996</v>
      </c>
      <c r="G784" s="16">
        <v>0.37114999999999998</v>
      </c>
      <c r="H784" s="16">
        <v>0.66445889999999996</v>
      </c>
    </row>
    <row r="785" spans="1:8" ht="14.5" x14ac:dyDescent="0.35">
      <c r="A785" t="str">
        <f t="shared" si="26"/>
        <v>PENETRACION (%)Resto Bebidas CalienteNIVEL BAJO</v>
      </c>
      <c r="B785" s="16">
        <v>0</v>
      </c>
      <c r="C785" s="16">
        <v>0</v>
      </c>
      <c r="D785" s="16" t="s">
        <v>90</v>
      </c>
      <c r="E785" s="16">
        <v>1.0275989999999999</v>
      </c>
      <c r="F785" s="16">
        <v>0.97098960000000001</v>
      </c>
      <c r="G785" s="16">
        <v>0</v>
      </c>
      <c r="H785" s="16">
        <v>2.1125989999999999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DF74-0168-4AF3-A414-8202909CBB94}">
  <sheetPr codeName="Hoja18">
    <pageSetUpPr fitToPage="1"/>
  </sheetPr>
  <dimension ref="A1:I25"/>
  <sheetViews>
    <sheetView showGridLines="0" showRowColHeaders="0" zoomScale="85" zoomScaleNormal="85" zoomScaleSheetLayoutView="90" workbookViewId="0"/>
  </sheetViews>
  <sheetFormatPr baseColWidth="10" defaultColWidth="12" defaultRowHeight="15.5" x14ac:dyDescent="0.35"/>
  <cols>
    <col min="1" max="1" width="1.1796875" style="47" customWidth="1"/>
    <col min="2" max="2" width="0.81640625" style="47" customWidth="1"/>
    <col min="3" max="3" width="41.1796875" style="47" customWidth="1"/>
    <col min="4" max="7" width="16.1796875" style="47" customWidth="1"/>
    <col min="8" max="8" width="3" style="47" customWidth="1"/>
    <col min="9" max="9" width="16.1796875" style="47" customWidth="1"/>
    <col min="10" max="16384" width="12" style="47"/>
  </cols>
  <sheetData>
    <row r="1" spans="1:9" ht="50.5" customHeight="1" x14ac:dyDescent="0.35">
      <c r="B1" s="48"/>
      <c r="D1" s="81"/>
      <c r="E1" s="81"/>
      <c r="F1" s="81"/>
      <c r="G1" s="81"/>
      <c r="H1" s="81"/>
      <c r="I1" s="81"/>
    </row>
    <row r="2" spans="1:9" ht="70.400000000000006" customHeight="1" x14ac:dyDescent="0.35">
      <c r="B2" s="49"/>
      <c r="D2" s="99" t="s">
        <v>0</v>
      </c>
      <c r="E2" s="99"/>
      <c r="F2" s="99"/>
      <c r="G2" s="99"/>
    </row>
    <row r="3" spans="1:9" ht="10.5" customHeight="1" x14ac:dyDescent="0.35">
      <c r="A3" s="52"/>
      <c r="B3" s="52"/>
      <c r="C3" s="52"/>
      <c r="D3" s="52"/>
      <c r="E3" s="52"/>
      <c r="F3" s="52"/>
      <c r="G3" s="52"/>
    </row>
    <row r="4" spans="1:9" s="53" customFormat="1" ht="11.25" customHeight="1" x14ac:dyDescent="0.3">
      <c r="A4" s="7"/>
      <c r="B4" s="7"/>
      <c r="C4" s="8"/>
      <c r="D4" s="7">
        <v>96</v>
      </c>
      <c r="E4" s="8"/>
      <c r="F4" s="8"/>
      <c r="G4" s="8"/>
    </row>
    <row r="5" spans="1:9" s="53" customFormat="1" ht="15" customHeight="1" x14ac:dyDescent="0.3">
      <c r="A5" s="7">
        <v>1</v>
      </c>
      <c r="B5" s="7" t="str">
        <f>VLOOKUP(A5,desplegables!C2:D5,2,0)</f>
        <v>VOLUMEN (Miles kg ó litros)</v>
      </c>
      <c r="C5" s="19"/>
      <c r="D5" s="54"/>
      <c r="E5" s="54"/>
      <c r="F5" s="54"/>
      <c r="G5" s="54"/>
    </row>
    <row r="6" spans="1:9" s="20" customFormat="1" ht="7.5" customHeight="1" x14ac:dyDescent="0.35">
      <c r="A6" s="60"/>
      <c r="B6" s="98"/>
      <c r="C6" s="98"/>
      <c r="D6" s="56">
        <v>32073135.108767997</v>
      </c>
      <c r="E6" s="56">
        <v>31796651.899999999</v>
      </c>
      <c r="F6" s="56">
        <v>28579560.528701</v>
      </c>
      <c r="G6" s="56"/>
    </row>
    <row r="7" spans="1:9" ht="13.4" customHeight="1" x14ac:dyDescent="0.35">
      <c r="A7" s="20"/>
      <c r="B7" s="20"/>
      <c r="C7" s="20"/>
      <c r="D7" s="51">
        <v>4</v>
      </c>
      <c r="E7" s="51">
        <f>D7+1</f>
        <v>5</v>
      </c>
      <c r="F7" s="51">
        <f t="shared" ref="F7:G7" si="0">E7+1</f>
        <v>6</v>
      </c>
      <c r="G7" s="51">
        <f t="shared" si="0"/>
        <v>7</v>
      </c>
      <c r="H7" s="52"/>
    </row>
    <row r="8" spans="1:9" ht="50.25" customHeight="1" thickBot="1" x14ac:dyDescent="0.4">
      <c r="A8" s="10"/>
      <c r="B8" s="11"/>
      <c r="C8" s="6"/>
      <c r="D8" s="69" t="str">
        <f>'ALIMENTOS KPI'!D2</f>
        <v>AÑO 2022</v>
      </c>
      <c r="E8" s="69" t="str">
        <f>'ALIMENTOS KPI'!E2</f>
        <v>AÑO 2023</v>
      </c>
      <c r="F8" s="69" t="str">
        <f>'ALIMENTOS KPI'!F2</f>
        <v>AÑO 2024</v>
      </c>
      <c r="G8" s="69" t="str">
        <f>'ALIMENTOS KPI'!G2</f>
        <v>AÑO 2025</v>
      </c>
      <c r="I8" s="70" t="str">
        <f>"Evolucion "&amp;G8&amp;" vs "&amp;F8</f>
        <v>Evolucion AÑO 2025 vs AÑO 2024</v>
      </c>
    </row>
    <row r="9" spans="1:9" ht="25.4" customHeight="1" x14ac:dyDescent="0.35">
      <c r="A9" s="52"/>
      <c r="B9" s="52"/>
      <c r="C9" s="65" t="s">
        <v>16</v>
      </c>
      <c r="D9" s="12">
        <f>VLOOKUP($B$5&amp;$C9,'ALIMENTOS KPI'!$A:$P,D$7,0)</f>
        <v>15814.160551277</v>
      </c>
      <c r="E9" s="12">
        <f>VLOOKUP($B$5&amp;$C9,'ALIMENTOS KPI'!$A:$P,E$7,0)</f>
        <v>16426.814656289</v>
      </c>
      <c r="F9" s="12">
        <f>VLOOKUP($B$5&amp;$C9,'ALIMENTOS KPI'!$A:$P,F$7,0)</f>
        <v>15274.758866635</v>
      </c>
      <c r="G9" s="12">
        <f>VLOOKUP($B$5&amp;$C9,'ALIMENTOS KPI'!$A:$P,G$7,0)</f>
        <v>14798.625208235</v>
      </c>
      <c r="H9" s="3"/>
      <c r="I9" s="84">
        <f>IFERROR(IF($A$5=2,(G9-F9),((G9/F9-1)*100)),"-")</f>
        <v>-3.1171271674869439</v>
      </c>
    </row>
    <row r="10" spans="1:9" ht="25.4" customHeight="1" x14ac:dyDescent="0.35">
      <c r="A10" s="52"/>
      <c r="B10" s="52"/>
      <c r="C10" s="66" t="s">
        <v>149</v>
      </c>
      <c r="D10" s="12">
        <f>VLOOKUP($B$5&amp;$C10,'ALIMENTOS KPI'!$A:$P,D$7,0)</f>
        <v>2736.216961437</v>
      </c>
      <c r="E10" s="12">
        <f>VLOOKUP($B$5&amp;$C10,'ALIMENTOS KPI'!$A:$P,E$7,0)</f>
        <v>3034.399059419</v>
      </c>
      <c r="F10" s="12">
        <f>VLOOKUP($B$5&amp;$C10,'ALIMENTOS KPI'!$A:$P,F$7,0)</f>
        <v>2785.8400020249996</v>
      </c>
      <c r="G10" s="12">
        <f>VLOOKUP($B$5&amp;$C10,'ALIMENTOS KPI'!$A:$P,G$7,0)</f>
        <v>2773.4907716150001</v>
      </c>
      <c r="H10" s="3"/>
      <c r="I10" s="84">
        <f>IFERROR(IF($A$5=2,(G10-F10),((G10/F10-1)*100)),"-")</f>
        <v>-0.44328570201529471</v>
      </c>
    </row>
    <row r="11" spans="1:9" ht="25.4" customHeight="1" x14ac:dyDescent="0.35">
      <c r="A11" s="52"/>
      <c r="B11" s="52"/>
      <c r="C11" s="66" t="s">
        <v>150</v>
      </c>
      <c r="D11" s="12">
        <f>VLOOKUP($B$5&amp;$C11,'ALIMENTOS KPI'!$A:$P,D$7,0)</f>
        <v>1159.852689565</v>
      </c>
      <c r="E11" s="12">
        <f>VLOOKUP($B$5&amp;$C11,'ALIMENTOS KPI'!$A:$P,E$7,0)</f>
        <v>924.59630169000002</v>
      </c>
      <c r="F11" s="12">
        <f>VLOOKUP($B$5&amp;$C11,'ALIMENTOS KPI'!$A:$P,F$7,0)</f>
        <v>1143.0361129300002</v>
      </c>
      <c r="G11" s="12">
        <f>VLOOKUP($B$5&amp;$C11,'ALIMENTOS KPI'!$A:$P,G$7,0)</f>
        <v>788.77923081500001</v>
      </c>
      <c r="H11" s="3"/>
      <c r="I11" s="84">
        <f t="shared" ref="I11:I24" si="1">IFERROR(IF($A$5=2,(G11-F11),((G11/F11-1)*100)),"-")</f>
        <v>-30.99262377694404</v>
      </c>
    </row>
    <row r="12" spans="1:9" ht="25.4" customHeight="1" x14ac:dyDescent="0.35">
      <c r="A12" s="52"/>
      <c r="B12" s="52"/>
      <c r="C12" s="66" t="s">
        <v>151</v>
      </c>
      <c r="D12" s="12">
        <f>VLOOKUP($B$5&amp;$C12,'ALIMENTOS KPI'!$A:$P,D$7,0)</f>
        <v>1037.8560668499999</v>
      </c>
      <c r="E12" s="12">
        <f>VLOOKUP($B$5&amp;$C12,'ALIMENTOS KPI'!$A:$P,E$7,0)</f>
        <v>1242.02439617</v>
      </c>
      <c r="F12" s="12">
        <f>VLOOKUP($B$5&amp;$C12,'ALIMENTOS KPI'!$A:$P,F$7,0)</f>
        <v>992.62545972999999</v>
      </c>
      <c r="G12" s="12">
        <f>VLOOKUP($B$5&amp;$C12,'ALIMENTOS KPI'!$A:$P,G$7,0)</f>
        <v>1112.9519897499999</v>
      </c>
      <c r="H12" s="3"/>
      <c r="I12" s="84">
        <f t="shared" si="1"/>
        <v>12.12204752966235</v>
      </c>
    </row>
    <row r="13" spans="1:9" ht="25.4" customHeight="1" x14ac:dyDescent="0.35">
      <c r="A13" s="52"/>
      <c r="B13" s="52"/>
      <c r="C13" s="66" t="s">
        <v>152</v>
      </c>
      <c r="D13" s="12">
        <f>VLOOKUP($B$5&amp;$C13,'ALIMENTOS KPI'!$A:$P,D$7,0)</f>
        <v>466.10043039999999</v>
      </c>
      <c r="E13" s="12">
        <f>VLOOKUP($B$5&amp;$C13,'ALIMENTOS KPI'!$A:$P,E$7,0)</f>
        <v>482.72341337500001</v>
      </c>
      <c r="F13" s="12">
        <f>VLOOKUP($B$5&amp;$C13,'ALIMENTOS KPI'!$A:$P,F$7,0)</f>
        <v>627.49711860000002</v>
      </c>
      <c r="G13" s="12">
        <f>VLOOKUP($B$5&amp;$C13,'ALIMENTOS KPI'!$A:$P,G$7,0)</f>
        <v>495.36770179999996</v>
      </c>
      <c r="H13" s="3"/>
      <c r="I13" s="84">
        <f t="shared" si="1"/>
        <v>-21.056577454059411</v>
      </c>
    </row>
    <row r="14" spans="1:9" ht="25.4" customHeight="1" x14ac:dyDescent="0.35">
      <c r="A14" s="52"/>
      <c r="B14" s="52"/>
      <c r="C14" s="66" t="s">
        <v>153</v>
      </c>
      <c r="D14" s="12">
        <f>VLOOKUP($B$5&amp;$C14,'ALIMENTOS KPI'!$A:$P,D$7,0)</f>
        <v>3870.2135684899999</v>
      </c>
      <c r="E14" s="12">
        <f>VLOOKUP($B$5&amp;$C14,'ALIMENTOS KPI'!$A:$P,E$7,0)</f>
        <v>4279.2155278500004</v>
      </c>
      <c r="F14" s="12">
        <f>VLOOKUP($B$5&amp;$C14,'ALIMENTOS KPI'!$A:$P,F$7,0)</f>
        <v>3846.1533890700002</v>
      </c>
      <c r="G14" s="12">
        <f>VLOOKUP($B$5&amp;$C14,'ALIMENTOS KPI'!$A:$P,G$7,0)</f>
        <v>3640.4463982799998</v>
      </c>
      <c r="H14" s="3"/>
      <c r="I14" s="84">
        <f t="shared" si="1"/>
        <v>-5.348382396151397</v>
      </c>
    </row>
    <row r="15" spans="1:9" ht="25.4" customHeight="1" x14ac:dyDescent="0.35">
      <c r="A15" s="52"/>
      <c r="B15" s="52"/>
      <c r="C15" s="66" t="s">
        <v>154</v>
      </c>
      <c r="D15" s="12">
        <f>VLOOKUP($B$5&amp;$C15,'ALIMENTOS KPI'!$A:$P,D$7,0)</f>
        <v>12.707031450000001</v>
      </c>
      <c r="E15" s="12">
        <f>VLOOKUP($B$5&amp;$C15,'ALIMENTOS KPI'!$A:$P,E$7,0)</f>
        <v>28.641322250000002</v>
      </c>
      <c r="F15" s="12">
        <f>VLOOKUP($B$5&amp;$C15,'ALIMENTOS KPI'!$A:$P,F$7,0)</f>
        <v>31.042630280000001</v>
      </c>
      <c r="G15" s="12">
        <f>VLOOKUP($B$5&amp;$C15,'ALIMENTOS KPI'!$A:$P,G$7,0)</f>
        <v>38.108524969999998</v>
      </c>
      <c r="H15" s="3"/>
      <c r="I15" s="84">
        <f t="shared" si="1"/>
        <v>22.761907178182561</v>
      </c>
    </row>
    <row r="16" spans="1:9" ht="25.4" customHeight="1" x14ac:dyDescent="0.35">
      <c r="A16" s="52"/>
      <c r="B16" s="52"/>
      <c r="C16" s="66" t="s">
        <v>155</v>
      </c>
      <c r="D16" s="12">
        <f>VLOOKUP($B$5&amp;$C16,'ALIMENTOS KPI'!$A:$P,D$7,0)</f>
        <v>1794.9282698</v>
      </c>
      <c r="E16" s="12">
        <f>VLOOKUP($B$5&amp;$C16,'ALIMENTOS KPI'!$A:$P,E$7,0)</f>
        <v>1896.2687582000001</v>
      </c>
      <c r="F16" s="12">
        <f>VLOOKUP($B$5&amp;$C16,'ALIMENTOS KPI'!$A:$P,F$7,0)</f>
        <v>1784.9125548</v>
      </c>
      <c r="G16" s="12">
        <f>VLOOKUP($B$5&amp;$C16,'ALIMENTOS KPI'!$A:$P,G$7,0)</f>
        <v>1836.7565810000001</v>
      </c>
      <c r="H16" s="3"/>
      <c r="I16" s="84">
        <f t="shared" si="1"/>
        <v>2.9045695297834406</v>
      </c>
    </row>
    <row r="17" spans="1:9" ht="25.4" customHeight="1" x14ac:dyDescent="0.35">
      <c r="A17" s="52"/>
      <c r="B17" s="52"/>
      <c r="C17" s="66" t="s">
        <v>156</v>
      </c>
      <c r="D17" s="12">
        <f>VLOOKUP($B$5&amp;$C17,'ALIMENTOS KPI'!$A:$P,D$7,0)</f>
        <v>132.75171405499998</v>
      </c>
      <c r="E17" s="12">
        <f>VLOOKUP($B$5&amp;$C17,'ALIMENTOS KPI'!$A:$P,E$7,0)</f>
        <v>85.124207339999998</v>
      </c>
      <c r="F17" s="12">
        <f>VLOOKUP($B$5&amp;$C17,'ALIMENTOS KPI'!$A:$P,F$7,0)</f>
        <v>62.728160790000004</v>
      </c>
      <c r="G17" s="12">
        <f>VLOOKUP($B$5&amp;$C17,'ALIMENTOS KPI'!$A:$P,G$7,0)</f>
        <v>99.23041305000001</v>
      </c>
      <c r="H17" s="3"/>
      <c r="I17" s="84">
        <f t="shared" si="1"/>
        <v>58.19117251373185</v>
      </c>
    </row>
    <row r="18" spans="1:9" ht="25.4" customHeight="1" x14ac:dyDescent="0.35">
      <c r="A18" s="52"/>
      <c r="B18" s="52"/>
      <c r="C18" s="66" t="s">
        <v>157</v>
      </c>
      <c r="D18" s="12">
        <f>VLOOKUP($B$5&amp;$C18,'ALIMENTOS KPI'!$A:$P,D$7,0)</f>
        <v>172.032015605</v>
      </c>
      <c r="E18" s="12">
        <f>VLOOKUP($B$5&amp;$C18,'ALIMENTOS KPI'!$A:$P,E$7,0)</f>
        <v>179.86779311999999</v>
      </c>
      <c r="F18" s="12">
        <f>VLOOKUP($B$5&amp;$C18,'ALIMENTOS KPI'!$A:$P,F$7,0)</f>
        <v>207.89088006</v>
      </c>
      <c r="G18" s="12">
        <f>VLOOKUP($B$5&amp;$C18,'ALIMENTOS KPI'!$A:$P,G$7,0)</f>
        <v>188.21409830000002</v>
      </c>
      <c r="H18" s="3"/>
      <c r="I18" s="84">
        <f t="shared" si="1"/>
        <v>-9.4649566899332012</v>
      </c>
    </row>
    <row r="19" spans="1:9" ht="25.4" customHeight="1" x14ac:dyDescent="0.35">
      <c r="A19" s="52"/>
      <c r="B19" s="52"/>
      <c r="C19" s="66" t="s">
        <v>158</v>
      </c>
      <c r="D19" s="12">
        <f>VLOOKUP($B$5&amp;$C19,'ALIMENTOS KPI'!$A:$P,D$7,0)</f>
        <v>22.438978800000001</v>
      </c>
      <c r="E19" s="12">
        <f>VLOOKUP($B$5&amp;$C19,'ALIMENTOS KPI'!$A:$P,E$7,0)</f>
        <v>32.761475949999998</v>
      </c>
      <c r="F19" s="12">
        <f>VLOOKUP($B$5&amp;$C19,'ALIMENTOS KPI'!$A:$P,F$7,0)</f>
        <v>36.783540000000002</v>
      </c>
      <c r="G19" s="12">
        <f>VLOOKUP($B$5&amp;$C19,'ALIMENTOS KPI'!$A:$P,G$7,0)</f>
        <v>19.612341879999999</v>
      </c>
      <c r="H19" s="3"/>
      <c r="I19" s="84">
        <f t="shared" si="1"/>
        <v>-46.68174438893049</v>
      </c>
    </row>
    <row r="20" spans="1:9" ht="25.4" customHeight="1" x14ac:dyDescent="0.35">
      <c r="A20" s="52"/>
      <c r="B20" s="52"/>
      <c r="C20" s="66" t="s">
        <v>159</v>
      </c>
      <c r="D20" s="12">
        <f>VLOOKUP($B$5&amp;$C20,'ALIMENTOS KPI'!$A:$P,D$7,0)</f>
        <v>79.837374999999994</v>
      </c>
      <c r="E20" s="12">
        <f>VLOOKUP($B$5&amp;$C20,'ALIMENTOS KPI'!$A:$P,E$7,0)</f>
        <v>124.29089999999999</v>
      </c>
      <c r="F20" s="12">
        <f>VLOOKUP($B$5&amp;$C20,'ALIMENTOS KPI'!$A:$P,F$7,0)</f>
        <v>249.432875</v>
      </c>
      <c r="G20" s="12">
        <f>VLOOKUP($B$5&amp;$C20,'ALIMENTOS KPI'!$A:$P,G$7,0)</f>
        <v>185.87027499999999</v>
      </c>
      <c r="H20" s="3"/>
      <c r="I20" s="84">
        <f t="shared" si="1"/>
        <v>-25.482847840325785</v>
      </c>
    </row>
    <row r="21" spans="1:9" ht="25.4" customHeight="1" x14ac:dyDescent="0.35">
      <c r="A21" s="52"/>
      <c r="B21" s="52"/>
      <c r="C21" s="66" t="s">
        <v>160</v>
      </c>
      <c r="D21" s="12">
        <f>VLOOKUP($B$5&amp;$C21,'ALIMENTOS KPI'!$A:$P,D$7,0)</f>
        <v>267.35220000000004</v>
      </c>
      <c r="E21" s="12">
        <f>VLOOKUP($B$5&amp;$C21,'ALIMENTOS KPI'!$A:$P,E$7,0)</f>
        <v>217.27596</v>
      </c>
      <c r="F21" s="12">
        <f>VLOOKUP($B$5&amp;$C21,'ALIMENTOS KPI'!$A:$P,F$7,0)</f>
        <v>190.3416</v>
      </c>
      <c r="G21" s="12">
        <f>VLOOKUP($B$5&amp;$C21,'ALIMENTOS KPI'!$A:$P,G$7,0)</f>
        <v>128.32751999999999</v>
      </c>
      <c r="H21" s="3"/>
      <c r="I21" s="84">
        <f t="shared" si="1"/>
        <v>-32.580413320051946</v>
      </c>
    </row>
    <row r="22" spans="1:9" ht="25.4" customHeight="1" x14ac:dyDescent="0.35">
      <c r="A22" s="52"/>
      <c r="B22" s="52"/>
      <c r="C22" s="66" t="s">
        <v>161</v>
      </c>
      <c r="D22" s="12">
        <f>VLOOKUP($B$5&amp;$C22,'ALIMENTOS KPI'!$A:$P,D$7,0)</f>
        <v>36.051940000000002</v>
      </c>
      <c r="E22" s="12">
        <f>VLOOKUP($B$5&amp;$C22,'ALIMENTOS KPI'!$A:$P,E$7,0)</f>
        <v>27.059480000000001</v>
      </c>
      <c r="F22" s="12">
        <f>VLOOKUP($B$5&amp;$C22,'ALIMENTOS KPI'!$A:$P,F$7,0)</f>
        <v>29.348599999999998</v>
      </c>
      <c r="G22" s="12">
        <f>VLOOKUP($B$5&amp;$C22,'ALIMENTOS KPI'!$A:$P,G$7,0)</f>
        <v>24.197599999999998</v>
      </c>
      <c r="H22" s="3"/>
      <c r="I22" s="84">
        <f t="shared" si="1"/>
        <v>-17.551092726739949</v>
      </c>
    </row>
    <row r="23" spans="1:9" ht="25.4" customHeight="1" x14ac:dyDescent="0.35">
      <c r="A23" s="52"/>
      <c r="B23" s="52"/>
      <c r="C23" s="66" t="s">
        <v>162</v>
      </c>
      <c r="D23" s="12">
        <f>VLOOKUP($B$5&amp;$C23,'ALIMENTOS KPI'!$A:$P,D$7,0)</f>
        <v>698.90936399999998</v>
      </c>
      <c r="E23" s="12">
        <f>VLOOKUP($B$5&amp;$C23,'ALIMENTOS KPI'!$A:$P,E$7,0)</f>
        <v>539.94897900000001</v>
      </c>
      <c r="F23" s="12">
        <f>VLOOKUP($B$5&amp;$C23,'ALIMENTOS KPI'!$A:$P,F$7,0)</f>
        <v>441.91054800000001</v>
      </c>
      <c r="G23" s="12">
        <f>VLOOKUP($B$5&amp;$C23,'ALIMENTOS KPI'!$A:$P,G$7,0)</f>
        <v>368.85636900000003</v>
      </c>
      <c r="H23" s="3"/>
      <c r="I23" s="84">
        <f t="shared" si="1"/>
        <v>-16.531440430790521</v>
      </c>
    </row>
    <row r="24" spans="1:9" ht="25.4" customHeight="1" x14ac:dyDescent="0.35">
      <c r="A24" s="52"/>
      <c r="B24" s="52"/>
      <c r="C24" s="66" t="s">
        <v>163</v>
      </c>
      <c r="D24" s="12">
        <f>VLOOKUP($B$5&amp;$C24,'ALIMENTOS KPI'!$A:$P,D$7,0)</f>
        <v>95.708707599999997</v>
      </c>
      <c r="E24" s="12">
        <f>VLOOKUP($B$5&amp;$C24,'ALIMENTOS KPI'!$A:$P,E$7,0)</f>
        <v>78.081369800000004</v>
      </c>
      <c r="F24" s="12">
        <f>VLOOKUP($B$5&amp;$C24,'ALIMENTOS KPI'!$A:$P,F$7,0)</f>
        <v>91.450941999999998</v>
      </c>
      <c r="G24" s="12">
        <f>VLOOKUP($B$5&amp;$C24,'ALIMENTOS KPI'!$A:$P,G$7,0)</f>
        <v>80.353431</v>
      </c>
      <c r="H24" s="3"/>
      <c r="I24" s="84">
        <f t="shared" si="1"/>
        <v>-12.134933503473366</v>
      </c>
    </row>
    <row r="25" spans="1:9" ht="25.4" customHeight="1" x14ac:dyDescent="0.35">
      <c r="A25" s="52"/>
      <c r="B25" s="52"/>
      <c r="C25" s="66" t="s">
        <v>164</v>
      </c>
      <c r="D25" s="12">
        <f>VLOOKUP($B$5&amp;$C25,'ALIMENTOS KPI'!$A:$P,D$7,0)</f>
        <v>3231.203238225</v>
      </c>
      <c r="E25" s="12">
        <f>VLOOKUP($B$5&amp;$C25,'ALIMENTOS KPI'!$A:$P,E$7,0)</f>
        <v>3254.5357121249999</v>
      </c>
      <c r="F25" s="12">
        <f>VLOOKUP($B$5&amp;$C25,'ALIMENTOS KPI'!$A:$P,F$7,0)</f>
        <v>2753.7644533500002</v>
      </c>
      <c r="G25" s="12">
        <f>VLOOKUP($B$5&amp;$C25,'ALIMENTOS KPI'!$A:$P,G$7,0)</f>
        <v>3018.0619617750003</v>
      </c>
      <c r="H25" s="3"/>
      <c r="I25" s="84">
        <f>IFERROR(IF($A$5=2,(G25-F25),((G25/F25-1)*100)),"-")</f>
        <v>9.597680299180201</v>
      </c>
    </row>
  </sheetData>
  <sheetProtection sheet="1" objects="1" scenarios="1"/>
  <mergeCells count="2">
    <mergeCell ref="B6:C6"/>
    <mergeCell ref="D2:G2"/>
  </mergeCells>
  <conditionalFormatting sqref="I9:I25">
    <cfRule type="containsErrors" dxfId="1" priority="1">
      <formula>ISERROR(I9)</formula>
    </cfRule>
  </conditionalFormatting>
  <pageMargins left="0.25" right="0.25" top="0.75" bottom="0.75" header="0.3" footer="0.3"/>
  <pageSetup paperSize="9" scale="69" orientation="landscape" r:id="rId1"/>
  <ignoredErrors>
    <ignoredError sqref="B5 E7:G8 D8 I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4033" r:id="rId4" name="Drop Down 1">
              <controlPr defaultSize="0" autoLine="0" autoPict="0">
                <anchor moveWithCells="1">
                  <from>
                    <xdr:col>1</xdr:col>
                    <xdr:colOff>69850</xdr:colOff>
                    <xdr:row>3</xdr:row>
                    <xdr:rowOff>127000</xdr:rowOff>
                  </from>
                  <to>
                    <xdr:col>3</xdr:col>
                    <xdr:colOff>101600</xdr:colOff>
                    <xdr:row>6</xdr:row>
                    <xdr:rowOff>25400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628DF-E49C-4BB2-AC48-896B4103A254}">
  <sheetPr codeName="Hoja22">
    <tabColor theme="7"/>
  </sheetPr>
  <dimension ref="A1:I70"/>
  <sheetViews>
    <sheetView workbookViewId="0">
      <selection activeCell="H1" sqref="H1:H1048576"/>
    </sheetView>
  </sheetViews>
  <sheetFormatPr baseColWidth="10" defaultColWidth="11.453125" defaultRowHeight="14.5" x14ac:dyDescent="0.35"/>
  <cols>
    <col min="1" max="1" width="65.1796875" bestFit="1" customWidth="1"/>
    <col min="2" max="2" width="43.81640625" bestFit="1" customWidth="1"/>
    <col min="3" max="3" width="22" bestFit="1" customWidth="1"/>
    <col min="4" max="4" width="16.81640625" customWidth="1"/>
    <col min="5" max="5" width="11" customWidth="1"/>
  </cols>
  <sheetData>
    <row r="1" spans="1:9" x14ac:dyDescent="0.35">
      <c r="B1" t="s">
        <v>21</v>
      </c>
      <c r="C1" t="s">
        <v>22</v>
      </c>
      <c r="D1">
        <v>0</v>
      </c>
      <c r="E1">
        <v>0</v>
      </c>
      <c r="F1">
        <v>0</v>
      </c>
      <c r="G1">
        <v>0</v>
      </c>
    </row>
    <row r="2" spans="1:9" x14ac:dyDescent="0.35">
      <c r="B2">
        <v>0</v>
      </c>
      <c r="C2">
        <v>0</v>
      </c>
      <c r="D2" t="s">
        <v>23</v>
      </c>
      <c r="E2" t="s">
        <v>24</v>
      </c>
      <c r="F2" t="s">
        <v>25</v>
      </c>
      <c r="G2" t="s">
        <v>26</v>
      </c>
      <c r="I2">
        <v>0</v>
      </c>
    </row>
    <row r="3" spans="1:9" x14ac:dyDescent="0.35">
      <c r="A3" t="str">
        <f>$B$3&amp;C3</f>
        <v>VOLUMEN (Miles kg ó litros).T.Alimentos TOTAL ING</v>
      </c>
      <c r="B3" t="s">
        <v>27</v>
      </c>
      <c r="C3" t="s">
        <v>16</v>
      </c>
      <c r="D3">
        <v>15814.160551277</v>
      </c>
      <c r="E3">
        <v>16426.814656289</v>
      </c>
      <c r="F3">
        <v>15274.758866635</v>
      </c>
      <c r="G3">
        <v>14798.625208235</v>
      </c>
      <c r="I3">
        <v>0</v>
      </c>
    </row>
    <row r="4" spans="1:9" x14ac:dyDescent="0.35">
      <c r="A4" t="str">
        <f t="shared" ref="A4:A19" si="0">$B$3&amp;C4</f>
        <v>VOLUMEN (Miles kg ó litros).T.Carne Ing.</v>
      </c>
      <c r="B4">
        <v>0</v>
      </c>
      <c r="C4" t="s">
        <v>149</v>
      </c>
      <c r="D4">
        <v>2736.216961437</v>
      </c>
      <c r="E4">
        <v>3034.399059419</v>
      </c>
      <c r="F4">
        <v>2785.8400020249996</v>
      </c>
      <c r="G4">
        <v>2773.4907716150001</v>
      </c>
      <c r="I4">
        <v>0</v>
      </c>
    </row>
    <row r="5" spans="1:9" x14ac:dyDescent="0.35">
      <c r="A5" t="str">
        <f t="shared" si="0"/>
        <v>VOLUMEN (Miles kg ó litros).T.Pescados/Marisc.Ing</v>
      </c>
      <c r="B5">
        <v>0</v>
      </c>
      <c r="C5" t="s">
        <v>150</v>
      </c>
      <c r="D5">
        <v>1159.852689565</v>
      </c>
      <c r="E5">
        <v>924.59630169000002</v>
      </c>
      <c r="F5">
        <v>1143.0361129300002</v>
      </c>
      <c r="G5">
        <v>788.77923081500001</v>
      </c>
      <c r="I5">
        <v>0</v>
      </c>
    </row>
    <row r="6" spans="1:9" x14ac:dyDescent="0.35">
      <c r="A6" t="str">
        <f t="shared" si="0"/>
        <v>VOLUMEN (Miles kg ó litros).Derivados lacteos Ing</v>
      </c>
      <c r="B6">
        <v>0</v>
      </c>
      <c r="C6" t="s">
        <v>151</v>
      </c>
      <c r="D6">
        <v>1037.8560668499999</v>
      </c>
      <c r="E6">
        <v>1242.02439617</v>
      </c>
      <c r="F6">
        <v>992.62545972999999</v>
      </c>
      <c r="G6">
        <v>1112.9519897499999</v>
      </c>
      <c r="I6">
        <v>0</v>
      </c>
    </row>
    <row r="7" spans="1:9" x14ac:dyDescent="0.35">
      <c r="A7" t="str">
        <f t="shared" si="0"/>
        <v>VOLUMEN (Miles kg ó litros).Fruta Ing.</v>
      </c>
      <c r="B7">
        <v>0</v>
      </c>
      <c r="C7" t="s">
        <v>152</v>
      </c>
      <c r="D7">
        <v>466.10043039999999</v>
      </c>
      <c r="E7">
        <v>482.72341337500001</v>
      </c>
      <c r="F7">
        <v>627.49711860000002</v>
      </c>
      <c r="G7">
        <v>495.36770179999996</v>
      </c>
      <c r="I7">
        <v>0</v>
      </c>
    </row>
    <row r="8" spans="1:9" x14ac:dyDescent="0.35">
      <c r="A8" t="str">
        <f t="shared" si="0"/>
        <v>VOLUMEN (Miles kg ó litros).Hortalizas/Verdur.Ing</v>
      </c>
      <c r="B8">
        <v>0</v>
      </c>
      <c r="C8" t="s">
        <v>153</v>
      </c>
      <c r="D8">
        <v>3870.2135684899999</v>
      </c>
      <c r="E8">
        <v>4279.2155278500004</v>
      </c>
      <c r="F8">
        <v>3846.1533890700002</v>
      </c>
      <c r="G8">
        <v>3640.4463982799998</v>
      </c>
      <c r="I8">
        <v>0</v>
      </c>
    </row>
    <row r="9" spans="1:9" x14ac:dyDescent="0.35">
      <c r="A9" t="str">
        <f t="shared" si="0"/>
        <v>VOLUMEN (Miles kg ó litros).Aceite alino Ing.</v>
      </c>
      <c r="B9">
        <v>0</v>
      </c>
      <c r="C9" t="s">
        <v>154</v>
      </c>
      <c r="D9">
        <v>12.707031450000001</v>
      </c>
      <c r="E9">
        <v>28.641322250000002</v>
      </c>
      <c r="F9">
        <v>31.042630280000001</v>
      </c>
      <c r="G9">
        <v>38.108524969999998</v>
      </c>
      <c r="I9">
        <v>0</v>
      </c>
    </row>
    <row r="10" spans="1:9" x14ac:dyDescent="0.35">
      <c r="A10" t="str">
        <f t="shared" si="0"/>
        <v>VOLUMEN (Miles kg ó litros).Pan Ing.</v>
      </c>
      <c r="B10">
        <v>0</v>
      </c>
      <c r="C10" t="s">
        <v>155</v>
      </c>
      <c r="D10">
        <v>1794.9282698</v>
      </c>
      <c r="E10">
        <v>1896.2687582000001</v>
      </c>
      <c r="F10">
        <v>1784.9125548</v>
      </c>
      <c r="G10">
        <v>1836.7565810000001</v>
      </c>
      <c r="I10">
        <v>0</v>
      </c>
    </row>
    <row r="11" spans="1:9" x14ac:dyDescent="0.35">
      <c r="A11" t="str">
        <f t="shared" si="0"/>
        <v>VOLUMEN (Miles kg ó litros).Pastas Ing.</v>
      </c>
      <c r="B11">
        <v>0</v>
      </c>
      <c r="C11" t="s">
        <v>156</v>
      </c>
      <c r="D11">
        <v>132.75171405499998</v>
      </c>
      <c r="E11">
        <v>85.124207339999998</v>
      </c>
      <c r="F11">
        <v>62.728160790000004</v>
      </c>
      <c r="G11">
        <v>99.23041305000001</v>
      </c>
      <c r="I11">
        <v>0</v>
      </c>
    </row>
    <row r="12" spans="1:9" x14ac:dyDescent="0.35">
      <c r="A12" t="str">
        <f t="shared" si="0"/>
        <v>VOLUMEN (Miles kg ó litros).Arroz Ing.</v>
      </c>
      <c r="B12">
        <v>0</v>
      </c>
      <c r="C12" t="s">
        <v>157</v>
      </c>
      <c r="D12">
        <v>172.032015605</v>
      </c>
      <c r="E12">
        <v>179.86779311999999</v>
      </c>
      <c r="F12">
        <v>207.89088006</v>
      </c>
      <c r="G12">
        <v>188.21409830000002</v>
      </c>
      <c r="I12">
        <v>0</v>
      </c>
    </row>
    <row r="13" spans="1:9" x14ac:dyDescent="0.35">
      <c r="A13" t="str">
        <f t="shared" si="0"/>
        <v>VOLUMEN (Miles kg ó litros).Legumbres Ing.</v>
      </c>
      <c r="B13">
        <v>0</v>
      </c>
      <c r="C13" t="s">
        <v>158</v>
      </c>
      <c r="D13">
        <v>22.438978800000001</v>
      </c>
      <c r="E13">
        <v>32.761475949999998</v>
      </c>
      <c r="F13">
        <v>36.783540000000002</v>
      </c>
      <c r="G13">
        <v>19.612341879999999</v>
      </c>
      <c r="I13">
        <v>0</v>
      </c>
    </row>
    <row r="14" spans="1:9" x14ac:dyDescent="0.35">
      <c r="A14" t="str">
        <f t="shared" si="0"/>
        <v>VOLUMEN (Miles kg ó litros)BATIDOS</v>
      </c>
      <c r="B14">
        <v>0</v>
      </c>
      <c r="C14" t="s">
        <v>165</v>
      </c>
      <c r="D14">
        <v>79.837374999999994</v>
      </c>
      <c r="E14">
        <v>124.29089999999999</v>
      </c>
      <c r="F14">
        <v>249.432875</v>
      </c>
      <c r="G14">
        <v>185.87027499999999</v>
      </c>
      <c r="I14">
        <v>0</v>
      </c>
    </row>
    <row r="15" spans="1:9" x14ac:dyDescent="0.35">
      <c r="A15" t="str">
        <f t="shared" si="0"/>
        <v>VOLUMEN (Miles kg ó litros)HELADOS</v>
      </c>
      <c r="B15">
        <v>0</v>
      </c>
      <c r="C15" t="s">
        <v>166</v>
      </c>
      <c r="D15">
        <v>267.35220000000004</v>
      </c>
      <c r="E15">
        <v>217.27596</v>
      </c>
      <c r="F15">
        <v>190.3416</v>
      </c>
      <c r="G15">
        <v>128.32751999999999</v>
      </c>
      <c r="I15">
        <v>0</v>
      </c>
    </row>
    <row r="16" spans="1:9" x14ac:dyDescent="0.35">
      <c r="A16" t="str">
        <f t="shared" si="0"/>
        <v>VOLUMEN (Miles kg ó litros)GALLETAS</v>
      </c>
      <c r="B16">
        <v>0</v>
      </c>
      <c r="C16" t="s">
        <v>167</v>
      </c>
      <c r="D16">
        <v>36.051940000000002</v>
      </c>
      <c r="E16">
        <v>27.059480000000001</v>
      </c>
      <c r="F16">
        <v>29.348599999999998</v>
      </c>
      <c r="G16">
        <v>24.197599999999998</v>
      </c>
      <c r="I16">
        <v>0</v>
      </c>
    </row>
    <row r="17" spans="1:9" x14ac:dyDescent="0.35">
      <c r="A17" t="str">
        <f t="shared" si="0"/>
        <v>VOLUMEN (Miles kg ó litros)BOLLERÍA</v>
      </c>
      <c r="B17">
        <v>0</v>
      </c>
      <c r="C17" t="s">
        <v>168</v>
      </c>
      <c r="D17">
        <v>698.90936399999998</v>
      </c>
      <c r="E17">
        <v>539.94897900000001</v>
      </c>
      <c r="F17">
        <v>441.91054800000001</v>
      </c>
      <c r="G17">
        <v>368.85636900000003</v>
      </c>
      <c r="I17">
        <v>0</v>
      </c>
    </row>
    <row r="18" spans="1:9" x14ac:dyDescent="0.35">
      <c r="A18" t="str">
        <f t="shared" si="0"/>
        <v>VOLUMEN (Miles kg ó litros)PAL.PAN+BARRIT+TORTIT</v>
      </c>
      <c r="B18">
        <v>0</v>
      </c>
      <c r="C18" t="s">
        <v>169</v>
      </c>
      <c r="D18">
        <v>95.708707599999997</v>
      </c>
      <c r="E18">
        <v>78.081369800000004</v>
      </c>
      <c r="F18">
        <v>91.450941999999998</v>
      </c>
      <c r="G18">
        <v>80.353431</v>
      </c>
      <c r="I18">
        <v>0</v>
      </c>
    </row>
    <row r="19" spans="1:9" x14ac:dyDescent="0.35">
      <c r="A19" t="str">
        <f t="shared" si="0"/>
        <v>VOLUMEN (Miles kg ó litros).Resto productos Ing.</v>
      </c>
      <c r="B19">
        <v>0</v>
      </c>
      <c r="C19" t="s">
        <v>164</v>
      </c>
      <c r="D19">
        <v>3231.203238225</v>
      </c>
      <c r="E19">
        <v>3254.5357121249999</v>
      </c>
      <c r="F19">
        <v>2753.7644533500002</v>
      </c>
      <c r="G19">
        <v>3018.0619617750003</v>
      </c>
      <c r="I19">
        <v>0</v>
      </c>
    </row>
    <row r="20" spans="1:9" x14ac:dyDescent="0.35">
      <c r="A20" t="str">
        <f>$B$20&amp;C20</f>
        <v>PENETRACION (%).T.Alimentos TOTAL ING</v>
      </c>
      <c r="B20" t="s">
        <v>28</v>
      </c>
      <c r="C20" t="s">
        <v>16</v>
      </c>
      <c r="D20">
        <v>33.775640000000003</v>
      </c>
      <c r="E20">
        <v>29.539190000000001</v>
      </c>
      <c r="F20">
        <v>30.291499999999999</v>
      </c>
      <c r="G20">
        <v>27.998719999999999</v>
      </c>
      <c r="I20">
        <v>0</v>
      </c>
    </row>
    <row r="21" spans="1:9" x14ac:dyDescent="0.35">
      <c r="A21" t="str">
        <f t="shared" ref="A21:A36" si="1">$B$20&amp;C21</f>
        <v>PENETRACION (%).T.Carne Ing.</v>
      </c>
      <c r="B21">
        <v>0</v>
      </c>
      <c r="C21" t="s">
        <v>149</v>
      </c>
      <c r="D21">
        <v>25.664750000000002</v>
      </c>
      <c r="E21">
        <v>21.51885</v>
      </c>
      <c r="F21">
        <v>21.635770000000001</v>
      </c>
      <c r="G21">
        <v>20.721679999999999</v>
      </c>
      <c r="I21">
        <v>0</v>
      </c>
    </row>
    <row r="22" spans="1:9" x14ac:dyDescent="0.35">
      <c r="A22" t="str">
        <f t="shared" si="1"/>
        <v>PENETRACION (%).T.Pescados/Marisc.Ing</v>
      </c>
      <c r="B22">
        <v>0</v>
      </c>
      <c r="C22" t="s">
        <v>150</v>
      </c>
      <c r="D22">
        <v>10.192679999999999</v>
      </c>
      <c r="E22">
        <v>9.4213640000000005</v>
      </c>
      <c r="F22">
        <v>9.8320469999999993</v>
      </c>
      <c r="G22">
        <v>6.9126289999999999</v>
      </c>
      <c r="I22">
        <v>0</v>
      </c>
    </row>
    <row r="23" spans="1:9" x14ac:dyDescent="0.35">
      <c r="A23" t="str">
        <f t="shared" si="1"/>
        <v>PENETRACION (%).Derivados lacteos Ing</v>
      </c>
      <c r="B23">
        <v>0</v>
      </c>
      <c r="C23" t="s">
        <v>151</v>
      </c>
      <c r="D23">
        <v>16.916029999999999</v>
      </c>
      <c r="E23">
        <v>17.266770000000001</v>
      </c>
      <c r="F23">
        <v>17.59656</v>
      </c>
      <c r="G23">
        <v>14.19426</v>
      </c>
      <c r="I23">
        <v>0</v>
      </c>
    </row>
    <row r="24" spans="1:9" x14ac:dyDescent="0.35">
      <c r="A24" t="str">
        <f t="shared" si="1"/>
        <v>PENETRACION (%).Fruta Ing.</v>
      </c>
      <c r="B24">
        <v>0</v>
      </c>
      <c r="C24" t="s">
        <v>152</v>
      </c>
      <c r="D24">
        <v>1.4015029999999999</v>
      </c>
      <c r="E24">
        <v>1.602984</v>
      </c>
      <c r="F24">
        <v>1.4932240000000001</v>
      </c>
      <c r="G24">
        <v>1.2584109999999999</v>
      </c>
      <c r="I24">
        <v>0</v>
      </c>
    </row>
    <row r="25" spans="1:9" x14ac:dyDescent="0.35">
      <c r="A25" t="str">
        <f t="shared" si="1"/>
        <v>PENETRACION (%).Hortalizas/Verdur.Ing</v>
      </c>
      <c r="B25">
        <v>0</v>
      </c>
      <c r="C25" t="s">
        <v>153</v>
      </c>
      <c r="D25">
        <v>24.22822</v>
      </c>
      <c r="E25">
        <v>18.561430000000001</v>
      </c>
      <c r="F25">
        <v>17.583639999999999</v>
      </c>
      <c r="G25">
        <v>14.93275</v>
      </c>
      <c r="I25">
        <v>0</v>
      </c>
    </row>
    <row r="26" spans="1:9" x14ac:dyDescent="0.35">
      <c r="A26" t="str">
        <f t="shared" si="1"/>
        <v>PENETRACION (%).Aceite alino Ing.</v>
      </c>
      <c r="B26">
        <v>0</v>
      </c>
      <c r="C26" t="s">
        <v>154</v>
      </c>
      <c r="D26">
        <v>1.5303389999999999</v>
      </c>
      <c r="E26">
        <v>1.736499</v>
      </c>
      <c r="F26">
        <v>1.110136</v>
      </c>
      <c r="G26">
        <v>1.3512850000000001</v>
      </c>
      <c r="I26">
        <v>0</v>
      </c>
    </row>
    <row r="27" spans="1:9" x14ac:dyDescent="0.35">
      <c r="A27" t="str">
        <f t="shared" si="1"/>
        <v>PENETRACION (%).Pan Ing.</v>
      </c>
      <c r="B27">
        <v>0</v>
      </c>
      <c r="C27" t="s">
        <v>155</v>
      </c>
      <c r="D27">
        <v>20.44378</v>
      </c>
      <c r="E27">
        <v>16.947859999999999</v>
      </c>
      <c r="F27">
        <v>17.652840000000001</v>
      </c>
      <c r="G27">
        <v>16.009530000000002</v>
      </c>
      <c r="I27">
        <v>0</v>
      </c>
    </row>
    <row r="28" spans="1:9" x14ac:dyDescent="0.35">
      <c r="A28" t="str">
        <f t="shared" si="1"/>
        <v>PENETRACION (%).Pastas Ing.</v>
      </c>
      <c r="B28">
        <v>0</v>
      </c>
      <c r="C28" t="s">
        <v>156</v>
      </c>
      <c r="D28">
        <v>5.6226539999999998</v>
      </c>
      <c r="E28">
        <v>4.8236720000000002</v>
      </c>
      <c r="F28">
        <v>2.4350839999999998</v>
      </c>
      <c r="G28">
        <v>3.70444</v>
      </c>
      <c r="I28">
        <v>0</v>
      </c>
    </row>
    <row r="29" spans="1:9" x14ac:dyDescent="0.35">
      <c r="A29" t="str">
        <f t="shared" si="1"/>
        <v>PENETRACION (%).Arroz Ing.</v>
      </c>
      <c r="B29">
        <v>0</v>
      </c>
      <c r="C29" t="s">
        <v>157</v>
      </c>
      <c r="D29">
        <v>7.2835349999999996</v>
      </c>
      <c r="E29">
        <v>5.9039320000000002</v>
      </c>
      <c r="F29">
        <v>6.384506</v>
      </c>
      <c r="G29">
        <v>5.9299850000000003</v>
      </c>
      <c r="I29">
        <v>0</v>
      </c>
    </row>
    <row r="30" spans="1:9" x14ac:dyDescent="0.35">
      <c r="A30" t="str">
        <f t="shared" si="1"/>
        <v>PENETRACION (%).Legumbres Ing.</v>
      </c>
      <c r="B30">
        <v>0</v>
      </c>
      <c r="C30" t="s">
        <v>158</v>
      </c>
      <c r="D30">
        <v>1.3215680000000001</v>
      </c>
      <c r="E30">
        <v>1.0987979999999999</v>
      </c>
      <c r="F30">
        <v>0.98560579999999998</v>
      </c>
      <c r="G30">
        <v>0.69546169999999996</v>
      </c>
      <c r="I30">
        <v>0</v>
      </c>
    </row>
    <row r="31" spans="1:9" x14ac:dyDescent="0.35">
      <c r="A31" t="str">
        <f t="shared" si="1"/>
        <v>PENETRACION (%)BATIDOS</v>
      </c>
      <c r="B31">
        <v>0</v>
      </c>
      <c r="C31" t="s">
        <v>165</v>
      </c>
      <c r="D31">
        <v>0.72567780000000004</v>
      </c>
      <c r="E31">
        <v>1.0279879999999999</v>
      </c>
      <c r="F31">
        <v>0.46258969999999999</v>
      </c>
      <c r="G31">
        <v>0.96356019999999998</v>
      </c>
      <c r="I31">
        <v>0</v>
      </c>
    </row>
    <row r="32" spans="1:9" x14ac:dyDescent="0.35">
      <c r="A32" t="str">
        <f t="shared" si="1"/>
        <v>PENETRACION (%)HELADOS</v>
      </c>
      <c r="B32">
        <v>0</v>
      </c>
      <c r="C32" t="s">
        <v>166</v>
      </c>
      <c r="D32">
        <v>2.4606949999999999</v>
      </c>
      <c r="E32">
        <v>2.413144</v>
      </c>
      <c r="F32">
        <v>2.823007</v>
      </c>
      <c r="G32">
        <v>1.7131400000000001</v>
      </c>
      <c r="I32">
        <v>0</v>
      </c>
    </row>
    <row r="33" spans="1:9" x14ac:dyDescent="0.35">
      <c r="A33" t="str">
        <f t="shared" si="1"/>
        <v>PENETRACION (%)GALLETAS</v>
      </c>
      <c r="B33">
        <v>0</v>
      </c>
      <c r="C33" t="s">
        <v>167</v>
      </c>
      <c r="D33">
        <v>2.1655419999999999</v>
      </c>
      <c r="E33">
        <v>2.6903239999999999</v>
      </c>
      <c r="F33">
        <v>2.832983</v>
      </c>
      <c r="G33">
        <v>1.8368139999999999</v>
      </c>
      <c r="I33">
        <v>0</v>
      </c>
    </row>
    <row r="34" spans="1:9" x14ac:dyDescent="0.35">
      <c r="A34" t="str">
        <f t="shared" si="1"/>
        <v>PENETRACION (%)BOLLERÍA</v>
      </c>
      <c r="B34">
        <v>0</v>
      </c>
      <c r="C34" t="s">
        <v>168</v>
      </c>
      <c r="D34">
        <v>4.2679539999999996</v>
      </c>
      <c r="E34">
        <v>4.9022949999999996</v>
      </c>
      <c r="F34">
        <v>7.0139069999999997</v>
      </c>
      <c r="G34">
        <v>5.0285339999999996</v>
      </c>
      <c r="I34">
        <v>0</v>
      </c>
    </row>
    <row r="35" spans="1:9" x14ac:dyDescent="0.35">
      <c r="A35" t="str">
        <f t="shared" si="1"/>
        <v>PENETRACION (%)PAL.PAN+BARRIT+TORTIT</v>
      </c>
      <c r="B35">
        <v>0</v>
      </c>
      <c r="C35" t="s">
        <v>169</v>
      </c>
      <c r="D35">
        <v>1.009401</v>
      </c>
      <c r="E35">
        <v>0.94339379999999995</v>
      </c>
      <c r="F35">
        <v>1.178283</v>
      </c>
      <c r="G35">
        <v>0.93157659999999998</v>
      </c>
      <c r="I35">
        <v>0</v>
      </c>
    </row>
    <row r="36" spans="1:9" x14ac:dyDescent="0.35">
      <c r="A36" t="str">
        <f t="shared" si="1"/>
        <v>PENETRACION (%).Resto productos Ing.</v>
      </c>
      <c r="B36">
        <v>0</v>
      </c>
      <c r="C36" t="s">
        <v>164</v>
      </c>
      <c r="D36">
        <v>22.85548</v>
      </c>
      <c r="E36">
        <v>19.50543</v>
      </c>
      <c r="F36">
        <v>19.407830000000001</v>
      </c>
      <c r="G36">
        <v>17.792639999999999</v>
      </c>
      <c r="I36">
        <v>0</v>
      </c>
    </row>
    <row r="37" spans="1:9" x14ac:dyDescent="0.35">
      <c r="A37" t="str">
        <f>$B$37&amp;C37</f>
        <v>FRECUENCIA DESPERDICIO (Actos).T.Alimentos TOTAL ING</v>
      </c>
      <c r="B37" t="s">
        <v>29</v>
      </c>
      <c r="C37" t="s">
        <v>16</v>
      </c>
      <c r="D37">
        <v>3.6295468082484392</v>
      </c>
      <c r="E37">
        <v>4.0254850775872582</v>
      </c>
      <c r="F37">
        <v>3.9197184146409509</v>
      </c>
      <c r="G37">
        <v>4.011928828565579</v>
      </c>
      <c r="I37">
        <v>0</v>
      </c>
    </row>
    <row r="38" spans="1:9" x14ac:dyDescent="0.35">
      <c r="A38" t="str">
        <f t="shared" ref="A38:A53" si="2">$B$37&amp;C38</f>
        <v>FRECUENCIA DESPERDICIO (Actos).T.Carne Ing.</v>
      </c>
      <c r="B38">
        <v>0</v>
      </c>
      <c r="C38" t="s">
        <v>149</v>
      </c>
      <c r="D38">
        <v>2.3988690237868782</v>
      </c>
      <c r="E38">
        <v>2.7305959009570846</v>
      </c>
      <c r="F38">
        <v>2.6804134449282584</v>
      </c>
      <c r="G38">
        <v>2.7955320821043168</v>
      </c>
      <c r="I38">
        <v>0</v>
      </c>
    </row>
    <row r="39" spans="1:9" x14ac:dyDescent="0.35">
      <c r="A39" t="str">
        <f t="shared" si="2"/>
        <v>FRECUENCIA DESPERDICIO (Actos).T.Pescados/Marisc.Ing</v>
      </c>
      <c r="B39">
        <v>0</v>
      </c>
      <c r="C39" t="s">
        <v>150</v>
      </c>
      <c r="D39">
        <v>1.7492526850449948</v>
      </c>
      <c r="E39">
        <v>1.710521086858326</v>
      </c>
      <c r="F39">
        <v>1.8220493136932725</v>
      </c>
      <c r="G39">
        <v>2.1821877391504931</v>
      </c>
      <c r="I39">
        <v>0</v>
      </c>
    </row>
    <row r="40" spans="1:9" x14ac:dyDescent="0.35">
      <c r="A40" t="str">
        <f t="shared" si="2"/>
        <v>FRECUENCIA DESPERDICIO (Actos).Derivados lacteos Ing</v>
      </c>
      <c r="B40">
        <v>0</v>
      </c>
      <c r="C40" t="s">
        <v>151</v>
      </c>
      <c r="D40">
        <v>2.2538245095662077</v>
      </c>
      <c r="E40">
        <v>2.256793140468317</v>
      </c>
      <c r="F40">
        <v>2.0673206837243434</v>
      </c>
      <c r="G40">
        <v>2.4081171492500943</v>
      </c>
      <c r="I40">
        <v>0</v>
      </c>
    </row>
    <row r="41" spans="1:9" x14ac:dyDescent="0.35">
      <c r="A41" t="str">
        <f t="shared" si="2"/>
        <v>FRECUENCIA DESPERDICIO (Actos).Fruta Ing.</v>
      </c>
      <c r="B41">
        <v>0</v>
      </c>
      <c r="C41" t="s">
        <v>152</v>
      </c>
      <c r="D41">
        <v>3.0668808554572151</v>
      </c>
      <c r="E41">
        <v>2.864484546614761</v>
      </c>
      <c r="F41">
        <v>2.8464810618115441</v>
      </c>
      <c r="G41">
        <v>2.8909798544923819</v>
      </c>
      <c r="I41">
        <v>0</v>
      </c>
    </row>
    <row r="42" spans="1:9" x14ac:dyDescent="0.35">
      <c r="A42" t="str">
        <f t="shared" si="2"/>
        <v>FRECUENCIA DESPERDICIO (Actos).Hortalizas/Verdur.Ing</v>
      </c>
      <c r="B42">
        <v>0</v>
      </c>
      <c r="C42" t="s">
        <v>153</v>
      </c>
      <c r="D42">
        <v>2.312814689644608</v>
      </c>
      <c r="E42">
        <v>3.090353119862923</v>
      </c>
      <c r="F42">
        <v>3.3071569514370149</v>
      </c>
      <c r="G42">
        <v>3.6088931162637627</v>
      </c>
      <c r="I42">
        <v>0</v>
      </c>
    </row>
    <row r="43" spans="1:9" x14ac:dyDescent="0.35">
      <c r="A43" t="str">
        <f t="shared" si="2"/>
        <v>FRECUENCIA DESPERDICIO (Actos).Aceite alino Ing.</v>
      </c>
      <c r="B43">
        <v>0</v>
      </c>
      <c r="C43" t="s">
        <v>154</v>
      </c>
      <c r="D43">
        <v>3.0537746923403102</v>
      </c>
      <c r="E43">
        <v>4.0328126416987704</v>
      </c>
      <c r="F43">
        <v>8.47846585214225</v>
      </c>
      <c r="G43">
        <v>8.0330422816736711</v>
      </c>
      <c r="I43">
        <v>0</v>
      </c>
    </row>
    <row r="44" spans="1:9" x14ac:dyDescent="0.35">
      <c r="A44" t="str">
        <f t="shared" si="2"/>
        <v>FRECUENCIA DESPERDICIO (Actos).Pan Ing.</v>
      </c>
      <c r="B44">
        <v>0</v>
      </c>
      <c r="C44" t="s">
        <v>155</v>
      </c>
      <c r="D44">
        <v>3.1031861250832771</v>
      </c>
      <c r="E44">
        <v>3.5191707083448569</v>
      </c>
      <c r="F44">
        <v>3.5387260620006349</v>
      </c>
      <c r="G44">
        <v>3.7028856476176704</v>
      </c>
      <c r="I44">
        <v>0</v>
      </c>
    </row>
    <row r="45" spans="1:9" x14ac:dyDescent="0.35">
      <c r="A45" t="str">
        <f t="shared" si="2"/>
        <v>FRECUENCIA DESPERDICIO (Actos).Pastas Ing.</v>
      </c>
      <c r="B45">
        <v>0</v>
      </c>
      <c r="C45" t="s">
        <v>156</v>
      </c>
      <c r="D45">
        <v>1.2380741608961408</v>
      </c>
      <c r="E45">
        <v>1.0734509572496433</v>
      </c>
      <c r="F45">
        <v>1.5714999629821573</v>
      </c>
      <c r="G45">
        <v>1.4342332799975961</v>
      </c>
      <c r="I45">
        <v>0</v>
      </c>
    </row>
    <row r="46" spans="1:9" x14ac:dyDescent="0.35">
      <c r="A46" t="str">
        <f t="shared" si="2"/>
        <v>FRECUENCIA DESPERDICIO (Actos).Arroz Ing.</v>
      </c>
      <c r="B46">
        <v>0</v>
      </c>
      <c r="C46" t="s">
        <v>157</v>
      </c>
      <c r="D46">
        <v>1.4104806110243771</v>
      </c>
      <c r="E46">
        <v>1.4550927423024567</v>
      </c>
      <c r="F46">
        <v>1.693929623089881</v>
      </c>
      <c r="G46">
        <v>1.6765319530348108</v>
      </c>
      <c r="I46">
        <v>0</v>
      </c>
    </row>
    <row r="47" spans="1:9" x14ac:dyDescent="0.35">
      <c r="A47" t="str">
        <f t="shared" si="2"/>
        <v>FRECUENCIA DESPERDICIO (Actos).Legumbres Ing.</v>
      </c>
      <c r="B47">
        <v>0</v>
      </c>
      <c r="C47" t="s">
        <v>158</v>
      </c>
      <c r="D47">
        <v>0.98190627271230058</v>
      </c>
      <c r="E47">
        <v>1.6323826353938884</v>
      </c>
      <c r="F47">
        <v>1.1822706911625545</v>
      </c>
      <c r="G47">
        <v>1.8591680101282799</v>
      </c>
      <c r="I47">
        <v>0</v>
      </c>
    </row>
    <row r="48" spans="1:9" x14ac:dyDescent="0.35">
      <c r="A48" t="str">
        <f t="shared" si="2"/>
        <v>FRECUENCIA DESPERDICIO (Actos)BATIDOS</v>
      </c>
      <c r="B48">
        <v>0</v>
      </c>
      <c r="C48" t="s">
        <v>165</v>
      </c>
      <c r="D48">
        <v>1.8372123221076269</v>
      </c>
      <c r="E48">
        <v>1.8586502588534382</v>
      </c>
      <c r="F48">
        <v>4.5572976165828356</v>
      </c>
      <c r="G48">
        <v>2.5304354908069278</v>
      </c>
      <c r="I48">
        <v>0</v>
      </c>
    </row>
    <row r="49" spans="1:9" x14ac:dyDescent="0.35">
      <c r="A49" t="str">
        <f t="shared" si="2"/>
        <v>FRECUENCIA DESPERDICIO (Actos)HELADOS</v>
      </c>
      <c r="B49">
        <v>0</v>
      </c>
      <c r="C49" t="s">
        <v>166</v>
      </c>
      <c r="D49">
        <v>2.5127101248135961</v>
      </c>
      <c r="E49">
        <v>2.2179637700203676</v>
      </c>
      <c r="F49">
        <v>1.4766723876426917</v>
      </c>
      <c r="G49">
        <v>1.7762763018859955</v>
      </c>
      <c r="I49">
        <v>0</v>
      </c>
    </row>
    <row r="50" spans="1:9" x14ac:dyDescent="0.35">
      <c r="A50" t="str">
        <f t="shared" si="2"/>
        <v>FRECUENCIA DESPERDICIO (Actos)GALLETAS</v>
      </c>
      <c r="B50">
        <v>0</v>
      </c>
      <c r="C50" t="s">
        <v>167</v>
      </c>
      <c r="D50">
        <v>3.3174029544946424</v>
      </c>
      <c r="E50">
        <v>1.6824837055267621</v>
      </c>
      <c r="F50">
        <v>2.1817548157951516</v>
      </c>
      <c r="G50">
        <v>2.0620799237886076</v>
      </c>
      <c r="I50">
        <v>0</v>
      </c>
    </row>
    <row r="51" spans="1:9" x14ac:dyDescent="0.35">
      <c r="A51" t="str">
        <f t="shared" si="2"/>
        <v>FRECUENCIA DESPERDICIO (Actos)BOLLERÍA</v>
      </c>
      <c r="B51">
        <v>0</v>
      </c>
      <c r="C51" t="s">
        <v>168</v>
      </c>
      <c r="D51">
        <v>4.1370908209249375</v>
      </c>
      <c r="E51">
        <v>2.6942140617584953</v>
      </c>
      <c r="F51">
        <v>1.8699563077805406</v>
      </c>
      <c r="G51">
        <v>1.8635818534888984</v>
      </c>
      <c r="I51">
        <v>0</v>
      </c>
    </row>
    <row r="52" spans="1:9" x14ac:dyDescent="0.35">
      <c r="A52" t="str">
        <f t="shared" si="2"/>
        <v>FRECUENCIA DESPERDICIO (Actos)PAL.PAN+BARRIT+TORTIT</v>
      </c>
      <c r="B52">
        <v>0</v>
      </c>
      <c r="C52" t="s">
        <v>169</v>
      </c>
      <c r="D52">
        <v>1.925846053753643</v>
      </c>
      <c r="E52">
        <v>1.1749641605944678</v>
      </c>
      <c r="F52">
        <v>1.4776983267469466</v>
      </c>
      <c r="G52">
        <v>1.7223442326189951</v>
      </c>
      <c r="I52">
        <v>0</v>
      </c>
    </row>
    <row r="53" spans="1:9" x14ac:dyDescent="0.35">
      <c r="A53" t="str">
        <f t="shared" si="2"/>
        <v>FRECUENCIA DESPERDICIO (Actos).Resto productos Ing.</v>
      </c>
      <c r="B53">
        <v>0</v>
      </c>
      <c r="C53" t="s">
        <v>164</v>
      </c>
      <c r="D53">
        <v>2.2337988066242334</v>
      </c>
      <c r="E53">
        <v>2.4454840597021397</v>
      </c>
      <c r="F53">
        <v>2.4063986317011583</v>
      </c>
      <c r="G53">
        <v>2.4218033606072145</v>
      </c>
      <c r="I53">
        <v>0</v>
      </c>
    </row>
    <row r="54" spans="1:9" x14ac:dyDescent="0.35">
      <c r="A54" t="str">
        <f>$B$54&amp;C54</f>
        <v>DESPERDICIO PER CAPITA (kg ó litros por individuo).T.Alimentos TOTAL ING</v>
      </c>
      <c r="B54" t="s">
        <v>30</v>
      </c>
      <c r="C54" t="s">
        <v>16</v>
      </c>
      <c r="D54">
        <v>0.45710561267846073</v>
      </c>
      <c r="E54">
        <v>0.46948544063535197</v>
      </c>
      <c r="F54">
        <v>0.43027819871731182</v>
      </c>
      <c r="G54">
        <v>0.41181648129405574</v>
      </c>
      <c r="I54">
        <v>0</v>
      </c>
    </row>
    <row r="55" spans="1:9" x14ac:dyDescent="0.35">
      <c r="A55" t="str">
        <f t="shared" ref="A55:A70" si="3">$B$54&amp;C55</f>
        <v>DESPERDICIO PER CAPITA (kg ó litros por individuo).T.Carne Ing.</v>
      </c>
      <c r="B55">
        <v>0</v>
      </c>
      <c r="C55" t="s">
        <v>149</v>
      </c>
      <c r="D55">
        <v>7.9089862897617214E-2</v>
      </c>
      <c r="E55">
        <v>8.672448079260596E-2</v>
      </c>
      <c r="F55">
        <v>7.8475003294795398E-2</v>
      </c>
      <c r="G55">
        <v>7.7180802913916685E-2</v>
      </c>
      <c r="I55">
        <v>0</v>
      </c>
    </row>
    <row r="56" spans="1:9" x14ac:dyDescent="0.35">
      <c r="A56" t="str">
        <f t="shared" si="3"/>
        <v>DESPERDICIO PER CAPITA (kg ó litros por individuo).T.Pescados/Marisc.Ing</v>
      </c>
      <c r="B56">
        <v>0</v>
      </c>
      <c r="C56" t="s">
        <v>150</v>
      </c>
      <c r="D56">
        <v>3.3525331040108103E-2</v>
      </c>
      <c r="E56">
        <v>2.6425374764557325E-2</v>
      </c>
      <c r="F56">
        <v>3.2198455756215404E-2</v>
      </c>
      <c r="G56">
        <v>2.1950168476797649E-2</v>
      </c>
      <c r="I56">
        <v>0</v>
      </c>
    </row>
    <row r="57" spans="1:9" x14ac:dyDescent="0.35">
      <c r="A57" t="str">
        <f t="shared" si="3"/>
        <v>DESPERDICIO PER CAPITA (kg ó litros por individuo).Derivados lacteos Ing</v>
      </c>
      <c r="B57">
        <v>0</v>
      </c>
      <c r="C57" t="s">
        <v>151</v>
      </c>
      <c r="D57">
        <v>2.9999055694873437E-2</v>
      </c>
      <c r="E57">
        <v>3.5497615615320062E-2</v>
      </c>
      <c r="F57">
        <v>2.7961507944105349E-2</v>
      </c>
      <c r="G57">
        <v>3.0971255377007213E-2</v>
      </c>
      <c r="I57">
        <v>0</v>
      </c>
    </row>
    <row r="58" spans="1:9" x14ac:dyDescent="0.35">
      <c r="A58" t="str">
        <f t="shared" si="3"/>
        <v>DESPERDICIO PER CAPITA (kg ó litros por individuo).Fruta Ing.</v>
      </c>
      <c r="B58">
        <v>0</v>
      </c>
      <c r="C58" t="s">
        <v>152</v>
      </c>
      <c r="D58">
        <v>1.3472550922227752E-2</v>
      </c>
      <c r="E58">
        <v>1.3796450071184579E-2</v>
      </c>
      <c r="F58">
        <v>1.767611588863947E-2</v>
      </c>
      <c r="G58">
        <v>1.3785103491515883E-2</v>
      </c>
      <c r="I58">
        <v>0</v>
      </c>
    </row>
    <row r="59" spans="1:9" x14ac:dyDescent="0.35">
      <c r="A59" t="str">
        <f t="shared" si="3"/>
        <v>DESPERDICIO PER CAPITA (kg ó litros por individuo).Hortalizas/Verdur.Ing</v>
      </c>
      <c r="B59">
        <v>0</v>
      </c>
      <c r="C59" t="s">
        <v>153</v>
      </c>
      <c r="D59">
        <v>0.11186784190292989</v>
      </c>
      <c r="E59">
        <v>0.12230186546162916</v>
      </c>
      <c r="F59">
        <v>0.10834323764584429</v>
      </c>
      <c r="G59">
        <v>0.1013064388939114</v>
      </c>
      <c r="I59">
        <v>0</v>
      </c>
    </row>
    <row r="60" spans="1:9" x14ac:dyDescent="0.35">
      <c r="A60" t="str">
        <f t="shared" si="3"/>
        <v>DESPERDICIO PER CAPITA (kg ó litros por individuo).Aceite alino Ing.</v>
      </c>
      <c r="B60">
        <v>0</v>
      </c>
      <c r="C60" t="s">
        <v>154</v>
      </c>
      <c r="D60">
        <v>3.6729464032618487E-4</v>
      </c>
      <c r="E60">
        <v>8.1858175149107637E-4</v>
      </c>
      <c r="F60">
        <v>8.7444756742709455E-4</v>
      </c>
      <c r="G60">
        <v>1.0604856990539936E-3</v>
      </c>
      <c r="I60">
        <v>0</v>
      </c>
    </row>
    <row r="61" spans="1:9" x14ac:dyDescent="0.35">
      <c r="A61" t="str">
        <f t="shared" si="3"/>
        <v>DESPERDICIO PER CAPITA (kg ó litros por individuo).Pan Ing.</v>
      </c>
      <c r="B61">
        <v>0</v>
      </c>
      <c r="C61" t="s">
        <v>155</v>
      </c>
      <c r="D61">
        <v>5.188208371400127E-2</v>
      </c>
      <c r="E61">
        <v>5.4196202008046458E-2</v>
      </c>
      <c r="F61">
        <v>5.0279613615239312E-2</v>
      </c>
      <c r="G61">
        <v>5.1113309428601268E-2</v>
      </c>
      <c r="I61">
        <v>0</v>
      </c>
    </row>
    <row r="62" spans="1:9" x14ac:dyDescent="0.35">
      <c r="A62" t="str">
        <f t="shared" si="3"/>
        <v>DESPERDICIO PER CAPITA (kg ó litros por individuo).Pastas Ing.</v>
      </c>
      <c r="B62">
        <v>0</v>
      </c>
      <c r="C62" t="s">
        <v>156</v>
      </c>
      <c r="D62">
        <v>3.8371655590249071E-3</v>
      </c>
      <c r="E62">
        <v>2.4328885728954991E-3</v>
      </c>
      <c r="F62">
        <v>1.7670043853321006E-3</v>
      </c>
      <c r="G62">
        <v>2.7613872649204247E-3</v>
      </c>
      <c r="I62">
        <v>0</v>
      </c>
    </row>
    <row r="63" spans="1:9" x14ac:dyDescent="0.35">
      <c r="A63" t="str">
        <f t="shared" si="3"/>
        <v>DESPERDICIO PER CAPITA (kg ó litros por individuo).Arroz Ing.</v>
      </c>
      <c r="B63">
        <v>0</v>
      </c>
      <c r="C63" t="s">
        <v>157</v>
      </c>
      <c r="D63">
        <v>4.9725545681960142E-3</v>
      </c>
      <c r="E63">
        <v>5.1407023376334286E-3</v>
      </c>
      <c r="F63">
        <v>5.8561266804163913E-3</v>
      </c>
      <c r="G63">
        <v>5.2376264920998518E-3</v>
      </c>
      <c r="I63">
        <v>0</v>
      </c>
    </row>
    <row r="64" spans="1:9" x14ac:dyDescent="0.35">
      <c r="A64" t="str">
        <f t="shared" si="3"/>
        <v>DESPERDICIO PER CAPITA (kg ó litros por individuo).Legumbres Ing.</v>
      </c>
      <c r="B64">
        <v>0</v>
      </c>
      <c r="C64" t="s">
        <v>158</v>
      </c>
      <c r="D64">
        <v>6.4859465791944565E-4</v>
      </c>
      <c r="E64">
        <v>9.3633774337601328E-4</v>
      </c>
      <c r="F64">
        <v>1.0361642268390994E-3</v>
      </c>
      <c r="G64">
        <v>5.4577283253910019E-4</v>
      </c>
      <c r="I64">
        <v>0</v>
      </c>
    </row>
    <row r="65" spans="1:9" x14ac:dyDescent="0.35">
      <c r="A65" t="str">
        <f t="shared" si="3"/>
        <v>DESPERDICIO PER CAPITA (kg ó litros por individuo)BATIDOS</v>
      </c>
      <c r="B65">
        <v>0</v>
      </c>
      <c r="C65" t="s">
        <v>165</v>
      </c>
      <c r="D65">
        <v>2.3076850719087683E-3</v>
      </c>
      <c r="E65">
        <v>3.5522891648880135E-3</v>
      </c>
      <c r="F65">
        <v>7.0263356523881364E-3</v>
      </c>
      <c r="G65">
        <v>5.1724031185386909E-3</v>
      </c>
      <c r="I65">
        <v>0</v>
      </c>
    </row>
    <row r="66" spans="1:9" x14ac:dyDescent="0.35">
      <c r="A66" t="str">
        <f t="shared" si="3"/>
        <v>DESPERDICIO PER CAPITA (kg ó litros por individuo)HELADOS</v>
      </c>
      <c r="B66">
        <v>0</v>
      </c>
      <c r="C66" t="s">
        <v>166</v>
      </c>
      <c r="D66">
        <v>7.7277678891049606E-3</v>
      </c>
      <c r="E66">
        <v>6.2098439872927047E-3</v>
      </c>
      <c r="F66">
        <v>5.3617752573561113E-3</v>
      </c>
      <c r="G66">
        <v>3.5711032373693689E-3</v>
      </c>
      <c r="I66">
        <v>0</v>
      </c>
    </row>
    <row r="67" spans="1:9" x14ac:dyDescent="0.35">
      <c r="A67" t="str">
        <f t="shared" si="3"/>
        <v>DESPERDICIO PER CAPITA (kg ó litros por individuo)GALLETAS</v>
      </c>
      <c r="B67">
        <v>0</v>
      </c>
      <c r="C67" t="s">
        <v>167</v>
      </c>
      <c r="D67">
        <v>1.0420748901521961E-3</v>
      </c>
      <c r="E67">
        <v>7.7337218041335953E-4</v>
      </c>
      <c r="F67">
        <v>8.2672767426700386E-4</v>
      </c>
      <c r="G67">
        <v>6.7337168213498552E-4</v>
      </c>
      <c r="I67">
        <v>0</v>
      </c>
    </row>
    <row r="68" spans="1:9" x14ac:dyDescent="0.35">
      <c r="A68" t="str">
        <f t="shared" si="3"/>
        <v>DESPERDICIO PER CAPITA (kg ó litros por individuo)BOLLERÍA</v>
      </c>
      <c r="B68">
        <v>0</v>
      </c>
      <c r="C68" t="s">
        <v>168</v>
      </c>
      <c r="D68">
        <v>2.02018552367286E-2</v>
      </c>
      <c r="E68">
        <v>1.5431981703126428E-2</v>
      </c>
      <c r="F68">
        <v>1.2448284364462898E-2</v>
      </c>
      <c r="G68">
        <v>1.0264547389423515E-2</v>
      </c>
      <c r="I68">
        <v>0</v>
      </c>
    </row>
    <row r="69" spans="1:9" x14ac:dyDescent="0.35">
      <c r="A69" t="str">
        <f t="shared" si="3"/>
        <v>DESPERDICIO PER CAPITA (kg ó litros por individuo)PAL.PAN+BARRIT+TORTIT</v>
      </c>
      <c r="B69">
        <v>0</v>
      </c>
      <c r="C69" t="s">
        <v>169</v>
      </c>
      <c r="D69">
        <v>2.7664434374929511E-3</v>
      </c>
      <c r="E69">
        <v>2.2316007267500488E-3</v>
      </c>
      <c r="F69">
        <v>2.5761042129587102E-3</v>
      </c>
      <c r="G69">
        <v>2.2360774535136784E-3</v>
      </c>
      <c r="I69">
        <v>0</v>
      </c>
    </row>
    <row r="70" spans="1:9" x14ac:dyDescent="0.35">
      <c r="A70" t="str">
        <f t="shared" si="3"/>
        <v>DESPERDICIO PER CAPITA (kg ó litros por individuo).Resto productos Ing.</v>
      </c>
      <c r="B70">
        <v>0</v>
      </c>
      <c r="C70" t="s">
        <v>164</v>
      </c>
      <c r="D70">
        <v>9.3397381264962512E-2</v>
      </c>
      <c r="E70">
        <v>9.3016075929780742E-2</v>
      </c>
      <c r="F70">
        <v>7.7571467489563423E-2</v>
      </c>
      <c r="G70">
        <v>8.3986699558330991E-2</v>
      </c>
      <c r="I70">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1D0F1-FF3F-49A0-AE06-6B1D36D308FD}">
  <sheetPr codeName="Hoja11"/>
  <dimension ref="A1:L40"/>
  <sheetViews>
    <sheetView showGridLines="0" showRowColHeaders="0" zoomScaleNormal="100" zoomScaleSheetLayoutView="85" workbookViewId="0">
      <selection sqref="A1:J1"/>
    </sheetView>
  </sheetViews>
  <sheetFormatPr baseColWidth="10" defaultColWidth="11.453125" defaultRowHeight="14.5" x14ac:dyDescent="0.35"/>
  <cols>
    <col min="1" max="1" width="6.1796875" customWidth="1"/>
    <col min="9" max="9" width="40.1796875" customWidth="1"/>
    <col min="11" max="11" width="3.81640625" customWidth="1"/>
  </cols>
  <sheetData>
    <row r="1" spans="1:12" ht="48.75" customHeight="1" x14ac:dyDescent="0.35">
      <c r="A1" s="89" t="s">
        <v>0</v>
      </c>
      <c r="B1" s="89"/>
      <c r="C1" s="89"/>
      <c r="D1" s="89"/>
      <c r="E1" s="89"/>
      <c r="F1" s="89"/>
      <c r="G1" s="89"/>
      <c r="H1" s="89"/>
      <c r="I1" s="89"/>
      <c r="J1" s="89"/>
      <c r="K1" s="24"/>
      <c r="L1" s="24"/>
    </row>
    <row r="2" spans="1:12" ht="15" thickBot="1" x14ac:dyDescent="0.4"/>
    <row r="3" spans="1:12" ht="18.75" customHeight="1" thickTop="1" thickBot="1" x14ac:dyDescent="0.4">
      <c r="A3" s="90" t="s">
        <v>11</v>
      </c>
      <c r="B3" s="91"/>
      <c r="C3" s="91"/>
      <c r="D3" s="91"/>
      <c r="E3" s="91"/>
      <c r="F3" s="91"/>
      <c r="G3" s="91"/>
      <c r="H3" s="91"/>
      <c r="I3" s="91"/>
      <c r="J3" s="91"/>
      <c r="K3" s="25"/>
      <c r="L3" s="25"/>
    </row>
    <row r="4" spans="1:12" ht="15" thickTop="1" x14ac:dyDescent="0.35"/>
    <row r="5" spans="1:12" ht="409.6" customHeight="1" x14ac:dyDescent="0.35">
      <c r="B5" s="92" t="s">
        <v>12</v>
      </c>
      <c r="C5" s="93"/>
      <c r="D5" s="93"/>
      <c r="E5" s="93"/>
      <c r="F5" s="93"/>
      <c r="G5" s="93"/>
      <c r="H5" s="93"/>
      <c r="I5" s="93"/>
      <c r="J5" s="93"/>
    </row>
    <row r="6" spans="1:12" ht="14.9" customHeight="1" x14ac:dyDescent="0.35">
      <c r="B6" s="27"/>
      <c r="C6" s="27"/>
      <c r="D6" s="27"/>
      <c r="E6" s="27"/>
      <c r="F6" s="27"/>
      <c r="G6" s="27"/>
      <c r="H6" s="27"/>
      <c r="I6" s="27"/>
    </row>
    <row r="7" spans="1:12" ht="14.9" customHeight="1" x14ac:dyDescent="0.35">
      <c r="B7" s="27"/>
      <c r="C7" s="27"/>
      <c r="D7" s="27"/>
      <c r="E7" s="27"/>
      <c r="F7" s="27"/>
      <c r="G7" s="27"/>
      <c r="H7" s="27"/>
      <c r="I7" s="27"/>
    </row>
    <row r="8" spans="1:12" ht="14.9" customHeight="1" x14ac:dyDescent="0.35">
      <c r="B8" s="27"/>
      <c r="C8" s="27"/>
      <c r="D8" s="27"/>
      <c r="E8" s="27"/>
      <c r="F8" s="27"/>
      <c r="G8" s="27"/>
      <c r="H8" s="27"/>
      <c r="I8" s="27"/>
    </row>
    <row r="9" spans="1:12" ht="14.9" customHeight="1" x14ac:dyDescent="0.35">
      <c r="B9" s="27"/>
      <c r="C9" s="27"/>
      <c r="D9" s="27"/>
      <c r="E9" s="27"/>
      <c r="F9" s="27"/>
      <c r="G9" s="27"/>
      <c r="H9" s="27"/>
      <c r="I9" s="27"/>
    </row>
    <row r="10" spans="1:12" ht="14.9" customHeight="1" x14ac:dyDescent="0.35">
      <c r="B10" s="27"/>
      <c r="C10" s="27"/>
      <c r="D10" s="27"/>
      <c r="E10" s="27"/>
      <c r="F10" s="27"/>
      <c r="G10" s="27"/>
      <c r="H10" s="27"/>
      <c r="I10" s="27"/>
    </row>
    <row r="11" spans="1:12" ht="14.9" customHeight="1" x14ac:dyDescent="0.35">
      <c r="B11" s="27"/>
      <c r="C11" s="27"/>
      <c r="D11" s="27"/>
      <c r="E11" s="27"/>
      <c r="F11" s="27"/>
      <c r="G11" s="27"/>
      <c r="H11" s="27"/>
      <c r="I11" s="27"/>
    </row>
    <row r="12" spans="1:12" ht="14.9" customHeight="1" x14ac:dyDescent="0.35">
      <c r="B12" s="27"/>
      <c r="C12" s="27"/>
      <c r="D12" s="27"/>
      <c r="E12" s="27"/>
      <c r="F12" s="27"/>
      <c r="G12" s="27"/>
      <c r="H12" s="27"/>
      <c r="I12" s="27"/>
    </row>
    <row r="13" spans="1:12" ht="14.9" customHeight="1" x14ac:dyDescent="0.35">
      <c r="B13" s="27"/>
      <c r="C13" s="27"/>
      <c r="D13" s="27"/>
      <c r="E13" s="27"/>
      <c r="F13" s="27"/>
      <c r="G13" s="27"/>
      <c r="H13" s="27"/>
      <c r="I13" s="27"/>
    </row>
    <row r="14" spans="1:12" ht="14.9" customHeight="1" x14ac:dyDescent="0.35">
      <c r="B14" s="27"/>
      <c r="C14" s="27"/>
      <c r="D14" s="27"/>
      <c r="E14" s="27"/>
      <c r="F14" s="27"/>
      <c r="G14" s="27"/>
      <c r="H14" s="27"/>
      <c r="I14" s="27"/>
    </row>
    <row r="15" spans="1:12" ht="14.9" customHeight="1" x14ac:dyDescent="0.35">
      <c r="B15" s="27"/>
      <c r="C15" s="27"/>
      <c r="D15" s="27"/>
      <c r="E15" s="27"/>
      <c r="F15" s="27"/>
      <c r="G15" s="27"/>
      <c r="H15" s="27"/>
      <c r="I15" s="27"/>
    </row>
    <row r="16" spans="1:12" ht="14.9" customHeight="1" x14ac:dyDescent="0.35">
      <c r="B16" s="27"/>
      <c r="C16" s="27"/>
      <c r="D16" s="27"/>
      <c r="E16" s="27"/>
      <c r="F16" s="27"/>
      <c r="G16" s="27"/>
      <c r="H16" s="27"/>
      <c r="I16" s="27"/>
    </row>
    <row r="17" spans="2:9" ht="14.9" customHeight="1" x14ac:dyDescent="0.35">
      <c r="B17" s="27"/>
      <c r="C17" s="27"/>
      <c r="D17" s="27"/>
      <c r="E17" s="27"/>
      <c r="F17" s="27"/>
      <c r="G17" s="27"/>
      <c r="H17" s="27"/>
      <c r="I17" s="27"/>
    </row>
    <row r="18" spans="2:9" ht="14.9" customHeight="1" x14ac:dyDescent="0.35">
      <c r="B18" s="27"/>
      <c r="C18" s="27"/>
      <c r="D18" s="27"/>
      <c r="E18" s="27"/>
      <c r="F18" s="27"/>
      <c r="G18" s="27"/>
      <c r="H18" s="27"/>
      <c r="I18" s="27"/>
    </row>
    <row r="19" spans="2:9" ht="14.9" customHeight="1" x14ac:dyDescent="0.35">
      <c r="B19" s="27"/>
      <c r="C19" s="27"/>
      <c r="D19" s="27"/>
      <c r="E19" s="27"/>
      <c r="F19" s="27"/>
      <c r="G19" s="27"/>
      <c r="H19" s="27"/>
      <c r="I19" s="27"/>
    </row>
    <row r="20" spans="2:9" ht="14.9" customHeight="1" x14ac:dyDescent="0.35">
      <c r="B20" s="27"/>
      <c r="C20" s="27"/>
      <c r="D20" s="27"/>
      <c r="E20" s="27"/>
      <c r="F20" s="27"/>
      <c r="G20" s="27"/>
      <c r="H20" s="27"/>
      <c r="I20" s="27"/>
    </row>
    <row r="21" spans="2:9" ht="14.9" customHeight="1" x14ac:dyDescent="0.35">
      <c r="B21" s="27"/>
      <c r="C21" s="27"/>
      <c r="D21" s="27"/>
      <c r="E21" s="27"/>
      <c r="F21" s="27"/>
      <c r="G21" s="27"/>
      <c r="H21" s="27"/>
      <c r="I21" s="27"/>
    </row>
    <row r="22" spans="2:9" ht="14.9" customHeight="1" x14ac:dyDescent="0.35">
      <c r="B22" s="27"/>
      <c r="C22" s="27"/>
      <c r="D22" s="27"/>
      <c r="E22" s="27"/>
      <c r="F22" s="27"/>
      <c r="G22" s="27"/>
      <c r="H22" s="27"/>
      <c r="I22" s="27"/>
    </row>
    <row r="23" spans="2:9" ht="14.9" customHeight="1" x14ac:dyDescent="0.35">
      <c r="B23" s="27"/>
      <c r="C23" s="27"/>
      <c r="D23" s="27"/>
      <c r="E23" s="27"/>
      <c r="F23" s="27"/>
      <c r="G23" s="27"/>
      <c r="H23" s="27"/>
      <c r="I23" s="27"/>
    </row>
    <row r="24" spans="2:9" ht="14.9" customHeight="1" x14ac:dyDescent="0.35">
      <c r="B24" s="27"/>
      <c r="C24" s="27"/>
      <c r="D24" s="27"/>
      <c r="E24" s="27"/>
      <c r="F24" s="27"/>
      <c r="G24" s="27"/>
      <c r="H24" s="27"/>
      <c r="I24" s="27"/>
    </row>
    <row r="25" spans="2:9" ht="14.9" customHeight="1" x14ac:dyDescent="0.35">
      <c r="B25" s="27"/>
      <c r="C25" s="27"/>
      <c r="D25" s="27"/>
      <c r="E25" s="27"/>
      <c r="F25" s="27"/>
      <c r="G25" s="27"/>
      <c r="H25" s="27"/>
      <c r="I25" s="27"/>
    </row>
    <row r="26" spans="2:9" ht="14.9" customHeight="1" x14ac:dyDescent="0.35">
      <c r="B26" s="27"/>
      <c r="C26" s="27"/>
      <c r="D26" s="27"/>
      <c r="E26" s="27"/>
      <c r="F26" s="27"/>
      <c r="G26" s="27"/>
      <c r="H26" s="27"/>
      <c r="I26" s="27"/>
    </row>
    <row r="27" spans="2:9" ht="14.9" customHeight="1" x14ac:dyDescent="0.35">
      <c r="B27" s="27"/>
      <c r="C27" s="27"/>
      <c r="D27" s="27"/>
      <c r="E27" s="27"/>
      <c r="F27" s="27"/>
      <c r="G27" s="27"/>
      <c r="H27" s="27"/>
      <c r="I27" s="27"/>
    </row>
    <row r="28" spans="2:9" ht="14.9" customHeight="1" x14ac:dyDescent="0.35">
      <c r="B28" s="27"/>
      <c r="C28" s="27"/>
      <c r="D28" s="27"/>
      <c r="E28" s="27"/>
      <c r="F28" s="27"/>
      <c r="G28" s="27"/>
      <c r="H28" s="27"/>
      <c r="I28" s="27"/>
    </row>
    <row r="29" spans="2:9" ht="14.9" customHeight="1" x14ac:dyDescent="0.35">
      <c r="B29" s="27"/>
      <c r="C29" s="27"/>
      <c r="D29" s="27"/>
      <c r="E29" s="27"/>
      <c r="F29" s="27"/>
      <c r="G29" s="27"/>
      <c r="H29" s="27"/>
      <c r="I29" s="27"/>
    </row>
    <row r="30" spans="2:9" ht="14.9" customHeight="1" x14ac:dyDescent="0.35">
      <c r="B30" s="27"/>
      <c r="C30" s="27"/>
      <c r="D30" s="27"/>
      <c r="E30" s="27"/>
      <c r="F30" s="27"/>
      <c r="G30" s="27"/>
      <c r="H30" s="27"/>
      <c r="I30" s="27"/>
    </row>
    <row r="31" spans="2:9" ht="14.9" customHeight="1" x14ac:dyDescent="0.35">
      <c r="B31" s="27"/>
      <c r="C31" s="27"/>
      <c r="D31" s="27"/>
      <c r="E31" s="27"/>
      <c r="F31" s="27"/>
      <c r="G31" s="27"/>
      <c r="H31" s="27"/>
      <c r="I31" s="27"/>
    </row>
    <row r="32" spans="2:9" ht="14.9" customHeight="1" x14ac:dyDescent="0.35">
      <c r="B32" s="27"/>
      <c r="C32" s="27"/>
      <c r="D32" s="27"/>
      <c r="E32" s="27"/>
      <c r="F32" s="27"/>
      <c r="G32" s="27"/>
      <c r="H32" s="27"/>
      <c r="I32" s="27"/>
    </row>
    <row r="33" spans="2:9" ht="14.9" customHeight="1" x14ac:dyDescent="0.35">
      <c r="B33" s="27"/>
      <c r="C33" s="27"/>
      <c r="D33" s="27"/>
      <c r="E33" s="27"/>
      <c r="F33" s="27"/>
      <c r="G33" s="27"/>
      <c r="H33" s="27"/>
      <c r="I33" s="27"/>
    </row>
    <row r="34" spans="2:9" ht="14.9" customHeight="1" x14ac:dyDescent="0.35">
      <c r="B34" s="27"/>
      <c r="C34" s="27"/>
      <c r="D34" s="27"/>
      <c r="E34" s="27"/>
      <c r="F34" s="27"/>
      <c r="G34" s="27"/>
      <c r="H34" s="27"/>
      <c r="I34" s="27"/>
    </row>
    <row r="35" spans="2:9" ht="14.9" customHeight="1" x14ac:dyDescent="0.35">
      <c r="B35" s="27"/>
      <c r="C35" s="27"/>
      <c r="D35" s="27"/>
      <c r="E35" s="27"/>
      <c r="F35" s="27"/>
      <c r="G35" s="27"/>
      <c r="H35" s="27"/>
      <c r="I35" s="27"/>
    </row>
    <row r="36" spans="2:9" ht="14.9" customHeight="1" x14ac:dyDescent="0.35">
      <c r="B36" s="27"/>
      <c r="C36" s="27"/>
      <c r="D36" s="27"/>
      <c r="E36" s="27"/>
      <c r="F36" s="27"/>
      <c r="G36" s="27"/>
      <c r="H36" s="27"/>
      <c r="I36" s="27"/>
    </row>
    <row r="37" spans="2:9" ht="14.9" customHeight="1" x14ac:dyDescent="0.35">
      <c r="B37" s="27"/>
      <c r="C37" s="27"/>
      <c r="D37" s="27"/>
      <c r="E37" s="27"/>
      <c r="F37" s="27"/>
      <c r="G37" s="27"/>
      <c r="H37" s="27"/>
      <c r="I37" s="27"/>
    </row>
    <row r="38" spans="2:9" ht="14.9" customHeight="1" x14ac:dyDescent="0.35">
      <c r="B38" s="27"/>
      <c r="C38" s="27"/>
      <c r="D38" s="27"/>
      <c r="E38" s="27"/>
      <c r="F38" s="27"/>
      <c r="G38" s="27"/>
      <c r="H38" s="27"/>
      <c r="I38" s="27"/>
    </row>
    <row r="39" spans="2:9" ht="14.9" customHeight="1" x14ac:dyDescent="0.35">
      <c r="B39" s="27"/>
      <c r="C39" s="27"/>
      <c r="D39" s="27"/>
      <c r="E39" s="27"/>
      <c r="F39" s="27"/>
      <c r="G39" s="27"/>
      <c r="H39" s="27"/>
      <c r="I39" s="27"/>
    </row>
    <row r="40" spans="2:9" ht="14.9" customHeight="1" x14ac:dyDescent="0.35">
      <c r="B40" s="27"/>
      <c r="C40" s="27"/>
      <c r="D40" s="27"/>
      <c r="E40" s="27"/>
      <c r="F40" s="27"/>
      <c r="G40" s="27"/>
      <c r="H40" s="27"/>
      <c r="I40" s="27"/>
    </row>
  </sheetData>
  <mergeCells count="3">
    <mergeCell ref="A1:J1"/>
    <mergeCell ref="A3:J3"/>
    <mergeCell ref="B5:J5"/>
  </mergeCells>
  <pageMargins left="0.7" right="0.7" top="0.75" bottom="0.75" header="0.3" footer="0.3"/>
  <pageSetup paperSize="9" scale="61"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94B7B-6ACE-40B4-9785-DA83A7A44104}">
  <sheetPr codeName="Hoja19">
    <pageSetUpPr fitToPage="1"/>
  </sheetPr>
  <dimension ref="A1:I36"/>
  <sheetViews>
    <sheetView showGridLines="0" showRowColHeaders="0" topLeftCell="A2" zoomScale="73" zoomScaleNormal="73" zoomScaleSheetLayoutView="90" workbookViewId="0">
      <selection activeCell="F25" sqref="F25"/>
    </sheetView>
  </sheetViews>
  <sheetFormatPr baseColWidth="10" defaultColWidth="12" defaultRowHeight="15.5" x14ac:dyDescent="0.35"/>
  <cols>
    <col min="1" max="1" width="2.1796875" style="47" customWidth="1"/>
    <col min="2" max="2" width="16.81640625" style="47" customWidth="1"/>
    <col min="3" max="3" width="29.81640625" style="47" bestFit="1" customWidth="1"/>
    <col min="4" max="7" width="16.1796875" style="47" customWidth="1"/>
    <col min="8" max="8" width="1.81640625" style="47" customWidth="1"/>
    <col min="9" max="9" width="17.1796875" style="47" customWidth="1"/>
    <col min="10" max="16384" width="12" style="47"/>
  </cols>
  <sheetData>
    <row r="1" spans="1:9" ht="45" customHeight="1" x14ac:dyDescent="0.35">
      <c r="B1" s="48"/>
      <c r="D1" s="81"/>
      <c r="E1" s="81"/>
      <c r="F1" s="81"/>
      <c r="G1" s="81"/>
      <c r="H1" s="81"/>
      <c r="I1" s="81"/>
    </row>
    <row r="2" spans="1:9" ht="7.5" customHeight="1" x14ac:dyDescent="0.35">
      <c r="B2" s="49"/>
    </row>
    <row r="3" spans="1:9" ht="81" customHeight="1" x14ac:dyDescent="0.35">
      <c r="A3" s="52"/>
      <c r="B3" s="52"/>
      <c r="C3" s="52"/>
      <c r="D3" s="99" t="s">
        <v>0</v>
      </c>
      <c r="E3" s="99"/>
      <c r="F3" s="99"/>
      <c r="G3" s="99"/>
    </row>
    <row r="4" spans="1:9" s="53" customFormat="1" ht="11.25" customHeight="1" x14ac:dyDescent="0.3">
      <c r="A4" s="7"/>
      <c r="B4" s="7"/>
      <c r="C4" s="8"/>
      <c r="D4" s="7">
        <v>96</v>
      </c>
      <c r="E4" s="8"/>
      <c r="F4" s="8"/>
      <c r="G4" s="8"/>
    </row>
    <row r="5" spans="1:9" s="53" customFormat="1" ht="15" customHeight="1" x14ac:dyDescent="0.3">
      <c r="A5" s="7">
        <v>2</v>
      </c>
      <c r="B5" s="7" t="str">
        <f>VLOOKUP(A5,desplegables!E2:F3,2,0)</f>
        <v>PENETRACION (%)</v>
      </c>
      <c r="C5" s="19"/>
      <c r="D5" s="54"/>
      <c r="E5" s="54"/>
      <c r="F5" s="54"/>
      <c r="G5" s="54"/>
    </row>
    <row r="6" spans="1:9" s="20" customFormat="1" ht="18" customHeight="1" x14ac:dyDescent="0.35">
      <c r="A6" s="60"/>
      <c r="B6" s="98"/>
      <c r="C6" s="98"/>
      <c r="D6" s="56">
        <v>32073135.108767997</v>
      </c>
      <c r="E6" s="56">
        <v>31796651.899999999</v>
      </c>
      <c r="F6" s="56">
        <v>28579560.528701</v>
      </c>
      <c r="G6" s="56"/>
    </row>
    <row r="7" spans="1:9" x14ac:dyDescent="0.35">
      <c r="A7" s="20">
        <v>6</v>
      </c>
      <c r="B7" s="20" t="str">
        <f>VLOOKUP(A7,desplegables!A33:B49,2,0)</f>
        <v>.Hortalizas/Verdur.Ing</v>
      </c>
      <c r="C7" s="20"/>
      <c r="D7" s="51">
        <v>5</v>
      </c>
      <c r="E7" s="51">
        <f>D7+1</f>
        <v>6</v>
      </c>
      <c r="F7" s="51">
        <f t="shared" ref="F7:G7" si="0">E7+1</f>
        <v>7</v>
      </c>
      <c r="G7" s="51">
        <f t="shared" si="0"/>
        <v>8</v>
      </c>
      <c r="H7" s="51"/>
    </row>
    <row r="8" spans="1:9" ht="50.25" customHeight="1" x14ac:dyDescent="0.35">
      <c r="A8" s="20"/>
      <c r="B8" s="21"/>
      <c r="C8" s="22"/>
      <c r="D8" s="73" t="str">
        <f>'ALIMENTOS PERFIL'!E1</f>
        <v>AÑO 2022</v>
      </c>
      <c r="E8" s="73" t="str">
        <f>'ALIMENTOS PERFIL'!F1</f>
        <v>AÑO 2023</v>
      </c>
      <c r="F8" s="73" t="str">
        <f>'ALIMENTOS PERFIL'!G1</f>
        <v>AÑO 2024</v>
      </c>
      <c r="G8" s="73" t="str">
        <f>'ALIMENTOS PERFIL'!H1</f>
        <v>AÑO 2025</v>
      </c>
      <c r="I8" s="76" t="str">
        <f>"Dif. puntos "&amp;G8&amp;" vs "&amp;F8</f>
        <v>Dif. puntos AÑO 2025 vs AÑO 2024</v>
      </c>
    </row>
    <row r="9" spans="1:9" x14ac:dyDescent="0.35">
      <c r="A9" s="20" t="str">
        <f>'ALIMENTACION PERFIL'!D2</f>
        <v>T.ESPAÑA</v>
      </c>
      <c r="B9" s="100" t="s">
        <v>31</v>
      </c>
      <c r="C9" s="61" t="s">
        <v>32</v>
      </c>
      <c r="D9" s="14">
        <f>VLOOKUP($B$5&amp;$B$7&amp;$A9,'ALIMENTOS PERFIL'!$A:$N,D$7,0)</f>
        <v>24.22822</v>
      </c>
      <c r="E9" s="14">
        <f>VLOOKUP($B$5&amp;$B$7&amp;$A9,'ALIMENTOS PERFIL'!$A:$N,E$7,0)</f>
        <v>18.561430000000001</v>
      </c>
      <c r="F9" s="14">
        <f>VLOOKUP($B$5&amp;$B$7&amp;$A9,'ALIMENTOS PERFIL'!$A:$N,F$7,0)</f>
        <v>17.583639999999999</v>
      </c>
      <c r="G9" s="14">
        <f>VLOOKUP($B$5&amp;$B$7&amp;$A9,'ALIMENTOS PERFIL'!$A:$N,G$7,0)</f>
        <v>14.93275</v>
      </c>
      <c r="H9" s="3"/>
      <c r="I9" s="31">
        <f>IFERROR((G9-F9),"-")</f>
        <v>-2.6508899999999986</v>
      </c>
    </row>
    <row r="10" spans="1:9" x14ac:dyDescent="0.35">
      <c r="A10" s="20" t="str">
        <f>'ALIMENTACION PERFIL'!D3</f>
        <v>BCN AM</v>
      </c>
      <c r="B10" s="101"/>
      <c r="C10" s="62" t="s">
        <v>33</v>
      </c>
      <c r="D10" s="4">
        <f>VLOOKUP($B$5&amp;$B$7&amp;$A10,'ALIMENTOS PERFIL'!$A:$N,D$7,0)</f>
        <v>24.321950000000001</v>
      </c>
      <c r="E10" s="4">
        <f>VLOOKUP($B$5&amp;$B$7&amp;$A10,'ALIMENTOS PERFIL'!$A:$N,E$7,0)</f>
        <v>20.22099</v>
      </c>
      <c r="F10" s="4">
        <f>VLOOKUP($B$5&amp;$B$7&amp;$A10,'ALIMENTOS PERFIL'!$A:$N,F$7,0)</f>
        <v>16.186330000000002</v>
      </c>
      <c r="G10" s="4">
        <f>VLOOKUP($B$5&amp;$B$7&amp;$A10,'ALIMENTOS PERFIL'!$A:$N,G$7,0)</f>
        <v>17.43459</v>
      </c>
      <c r="H10" s="3"/>
      <c r="I10" s="32">
        <f>IFERROR((G10-F10),"-")</f>
        <v>1.2482599999999984</v>
      </c>
    </row>
    <row r="11" spans="1:9" x14ac:dyDescent="0.35">
      <c r="A11" s="20" t="str">
        <f>'ALIMENTACION PERFIL'!D4</f>
        <v>REST.CAT ARAGON</v>
      </c>
      <c r="B11" s="101"/>
      <c r="C11" s="62" t="s">
        <v>34</v>
      </c>
      <c r="D11" s="4">
        <f>VLOOKUP($B$5&amp;$B$7&amp;$A11,'ALIMENTOS PERFIL'!$A:$N,D$7,0)</f>
        <v>19.31428</v>
      </c>
      <c r="E11" s="4">
        <f>VLOOKUP($B$5&amp;$B$7&amp;$A11,'ALIMENTOS PERFIL'!$A:$N,E$7,0)</f>
        <v>15.726889999999999</v>
      </c>
      <c r="F11" s="4">
        <f>VLOOKUP($B$5&amp;$B$7&amp;$A11,'ALIMENTOS PERFIL'!$A:$N,F$7,0)</f>
        <v>12.98377</v>
      </c>
      <c r="G11" s="4">
        <f>VLOOKUP($B$5&amp;$B$7&amp;$A11,'ALIMENTOS PERFIL'!$A:$N,G$7,0)</f>
        <v>8.9739590000000007</v>
      </c>
      <c r="H11" s="3"/>
      <c r="I11" s="32">
        <f t="shared" ref="I11:I16" si="1">IFERROR((G11-F11),"-")</f>
        <v>-4.0098109999999991</v>
      </c>
    </row>
    <row r="12" spans="1:9" x14ac:dyDescent="0.35">
      <c r="A12" s="20" t="str">
        <f>'ALIMENTACION PERFIL'!D5</f>
        <v>LEVANTE</v>
      </c>
      <c r="B12" s="101"/>
      <c r="C12" s="62" t="s">
        <v>35</v>
      </c>
      <c r="D12" s="4">
        <f>VLOOKUP($B$5&amp;$B$7&amp;$A12,'ALIMENTOS PERFIL'!$A:$N,D$7,0)</f>
        <v>32.021520000000002</v>
      </c>
      <c r="E12" s="4">
        <f>VLOOKUP($B$5&amp;$B$7&amp;$A12,'ALIMENTOS PERFIL'!$A:$N,E$7,0)</f>
        <v>22.826000000000001</v>
      </c>
      <c r="F12" s="4">
        <f>VLOOKUP($B$5&amp;$B$7&amp;$A12,'ALIMENTOS PERFIL'!$A:$N,F$7,0)</f>
        <v>30.100619999999999</v>
      </c>
      <c r="G12" s="4">
        <f>VLOOKUP($B$5&amp;$B$7&amp;$A12,'ALIMENTOS PERFIL'!$A:$N,G$7,0)</f>
        <v>21.363900000000001</v>
      </c>
      <c r="H12" s="3"/>
      <c r="I12" s="32">
        <f t="shared" si="1"/>
        <v>-8.7367199999999983</v>
      </c>
    </row>
    <row r="13" spans="1:9" x14ac:dyDescent="0.35">
      <c r="A13" s="20" t="str">
        <f>'ALIMENTACION PERFIL'!D6</f>
        <v>ANDALUCIA</v>
      </c>
      <c r="B13" s="101"/>
      <c r="C13" s="62" t="s">
        <v>36</v>
      </c>
      <c r="D13" s="4">
        <f>VLOOKUP($B$5&amp;$B$7&amp;$A13,'ALIMENTOS PERFIL'!$A:$N,D$7,0)</f>
        <v>23.119050000000001</v>
      </c>
      <c r="E13" s="4">
        <f>VLOOKUP($B$5&amp;$B$7&amp;$A13,'ALIMENTOS PERFIL'!$A:$N,E$7,0)</f>
        <v>16.826689999999999</v>
      </c>
      <c r="F13" s="4">
        <f>VLOOKUP($B$5&amp;$B$7&amp;$A13,'ALIMENTOS PERFIL'!$A:$N,F$7,0)</f>
        <v>16.06934</v>
      </c>
      <c r="G13" s="4">
        <f>VLOOKUP($B$5&amp;$B$7&amp;$A13,'ALIMENTOS PERFIL'!$A:$N,G$7,0)</f>
        <v>17.13062</v>
      </c>
      <c r="H13" s="3"/>
      <c r="I13" s="32">
        <f t="shared" si="1"/>
        <v>1.06128</v>
      </c>
    </row>
    <row r="14" spans="1:9" x14ac:dyDescent="0.35">
      <c r="A14" s="20" t="str">
        <f>'ALIMENTACION PERFIL'!D7</f>
        <v>MDD AM</v>
      </c>
      <c r="B14" s="101"/>
      <c r="C14" s="62" t="s">
        <v>37</v>
      </c>
      <c r="D14" s="4">
        <f>VLOOKUP($B$5&amp;$B$7&amp;$A14,'ALIMENTOS PERFIL'!$A:$N,D$7,0)</f>
        <v>34.77337</v>
      </c>
      <c r="E14" s="4">
        <f>VLOOKUP($B$5&amp;$B$7&amp;$A14,'ALIMENTOS PERFIL'!$A:$N,E$7,0)</f>
        <v>25.63081</v>
      </c>
      <c r="F14" s="4">
        <f>VLOOKUP($B$5&amp;$B$7&amp;$A14,'ALIMENTOS PERFIL'!$A:$N,F$7,0)</f>
        <v>23.052399999999999</v>
      </c>
      <c r="G14" s="4">
        <f>VLOOKUP($B$5&amp;$B$7&amp;$A14,'ALIMENTOS PERFIL'!$A:$N,G$7,0)</f>
        <v>16.733250000000002</v>
      </c>
      <c r="H14" s="3"/>
      <c r="I14" s="32">
        <f t="shared" si="1"/>
        <v>-6.3191499999999969</v>
      </c>
    </row>
    <row r="15" spans="1:9" x14ac:dyDescent="0.35">
      <c r="A15" s="20" t="str">
        <f>'ALIMENTACION PERFIL'!D8</f>
        <v>RTO CENTRO</v>
      </c>
      <c r="B15" s="101"/>
      <c r="C15" s="62" t="s">
        <v>38</v>
      </c>
      <c r="D15" s="4">
        <f>VLOOKUP($B$5&amp;$B$7&amp;$A15,'ALIMENTOS PERFIL'!$A:$N,D$7,0)</f>
        <v>21.927779999999998</v>
      </c>
      <c r="E15" s="4">
        <f>VLOOKUP($B$5&amp;$B$7&amp;$A15,'ALIMENTOS PERFIL'!$A:$N,E$7,0)</f>
        <v>20.51606</v>
      </c>
      <c r="F15" s="4">
        <f>VLOOKUP($B$5&amp;$B$7&amp;$A15,'ALIMENTOS PERFIL'!$A:$N,F$7,0)</f>
        <v>29.728670000000001</v>
      </c>
      <c r="G15" s="4">
        <f>VLOOKUP($B$5&amp;$B$7&amp;$A15,'ALIMENTOS PERFIL'!$A:$N,G$7,0)</f>
        <v>17.46715</v>
      </c>
      <c r="H15" s="3"/>
      <c r="I15" s="32">
        <f t="shared" si="1"/>
        <v>-12.261520000000001</v>
      </c>
    </row>
    <row r="16" spans="1:9" x14ac:dyDescent="0.35">
      <c r="A16" s="20" t="str">
        <f>'ALIMENTACION PERFIL'!D9</f>
        <v>NORTE-CENTRO</v>
      </c>
      <c r="B16" s="101"/>
      <c r="C16" s="62" t="s">
        <v>39</v>
      </c>
      <c r="D16" s="4">
        <f>VLOOKUP($B$5&amp;$B$7&amp;$A16,'ALIMENTOS PERFIL'!$A:$N,D$7,0)</f>
        <v>19.255839999999999</v>
      </c>
      <c r="E16" s="4">
        <f>VLOOKUP($B$5&amp;$B$7&amp;$A16,'ALIMENTOS PERFIL'!$A:$N,E$7,0)</f>
        <v>11.29468</v>
      </c>
      <c r="F16" s="4">
        <f>VLOOKUP($B$5&amp;$B$7&amp;$A16,'ALIMENTOS PERFIL'!$A:$N,F$7,0)</f>
        <v>11.965120000000001</v>
      </c>
      <c r="G16" s="4">
        <f>VLOOKUP($B$5&amp;$B$7&amp;$A16,'ALIMENTOS PERFIL'!$A:$N,G$7,0)</f>
        <v>16.223210000000002</v>
      </c>
      <c r="H16" s="3"/>
      <c r="I16" s="32">
        <f t="shared" si="1"/>
        <v>4.258090000000001</v>
      </c>
    </row>
    <row r="17" spans="1:9" x14ac:dyDescent="0.35">
      <c r="A17" s="20" t="str">
        <f>'ALIMENTACION PERFIL'!D10</f>
        <v>NOROESTE</v>
      </c>
      <c r="B17" s="102"/>
      <c r="C17" s="63" t="s">
        <v>40</v>
      </c>
      <c r="D17" s="15">
        <f>VLOOKUP($B$5&amp;$B$7&amp;$A17,'ALIMENTOS PERFIL'!$A:$N,D$7,0)</f>
        <v>21.369430000000001</v>
      </c>
      <c r="E17" s="15">
        <f>VLOOKUP($B$5&amp;$B$7&amp;$A17,'ALIMENTOS PERFIL'!$A:$N,E$7,0)</f>
        <v>24.90494</v>
      </c>
      <c r="F17" s="15">
        <f>VLOOKUP($B$5&amp;$B$7&amp;$A17,'ALIMENTOS PERFIL'!$A:$N,F$7,0)</f>
        <v>21.283290000000001</v>
      </c>
      <c r="G17" s="15">
        <f>VLOOKUP($B$5&amp;$B$7&amp;$A17,'ALIMENTOS PERFIL'!$A:$N,G$7,0)</f>
        <v>20.890840000000001</v>
      </c>
      <c r="H17" s="3"/>
      <c r="I17" s="79">
        <f>IFERROR((G17-F17),"-")</f>
        <v>-0.39245000000000019</v>
      </c>
    </row>
    <row r="18" spans="1:9" x14ac:dyDescent="0.35">
      <c r="A18" s="20" t="s">
        <v>41</v>
      </c>
      <c r="B18" s="100" t="s">
        <v>42</v>
      </c>
      <c r="C18" s="64" t="s">
        <v>43</v>
      </c>
      <c r="D18" s="14">
        <f>VLOOKUP($B$5&amp;$B$7&amp;$A18,'ALIMENTOS PERFIL'!$A:$N,D$7,0)</f>
        <v>24.333829999999999</v>
      </c>
      <c r="E18" s="14">
        <f>VLOOKUP($B$5&amp;$B$7&amp;$A18,'ALIMENTOS PERFIL'!$A:$N,E$7,0)</f>
        <v>24.70908</v>
      </c>
      <c r="F18" s="14">
        <f>VLOOKUP($B$5&amp;$B$7&amp;$A18,'ALIMENTOS PERFIL'!$A:$N,F$7,0)</f>
        <v>23.165600000000001</v>
      </c>
      <c r="G18" s="14">
        <f>VLOOKUP($B$5&amp;$B$7&amp;$A18,'ALIMENTOS PERFIL'!$A:$N,G$7,0)</f>
        <v>13.5268</v>
      </c>
      <c r="H18" s="3"/>
      <c r="I18" s="33">
        <f>IFERROR((G18-F18),"-")</f>
        <v>-9.6388000000000016</v>
      </c>
    </row>
    <row r="19" spans="1:9" x14ac:dyDescent="0.35">
      <c r="A19" s="20" t="s">
        <v>44</v>
      </c>
      <c r="B19" s="101"/>
      <c r="C19" s="62" t="s">
        <v>45</v>
      </c>
      <c r="D19" s="4">
        <f>VLOOKUP($B$5&amp;$B$7&amp;$A19,'ALIMENTOS PERFIL'!$A:$N,D$7,0)</f>
        <v>29.73612</v>
      </c>
      <c r="E19" s="4">
        <f>VLOOKUP($B$5&amp;$B$7&amp;$A19,'ALIMENTOS PERFIL'!$A:$N,E$7,0)</f>
        <v>11.219189999999999</v>
      </c>
      <c r="F19" s="4">
        <f>VLOOKUP($B$5&amp;$B$7&amp;$A19,'ALIMENTOS PERFIL'!$A:$N,F$7,0)</f>
        <v>18.120259999999998</v>
      </c>
      <c r="G19" s="4">
        <f>VLOOKUP($B$5&amp;$B$7&amp;$A19,'ALIMENTOS PERFIL'!$A:$N,G$7,0)</f>
        <v>11.81382</v>
      </c>
      <c r="H19" s="3"/>
      <c r="I19" s="32">
        <f>IFERROR((G19-F19),"-")</f>
        <v>-6.3064399999999985</v>
      </c>
    </row>
    <row r="20" spans="1:9" x14ac:dyDescent="0.35">
      <c r="A20" s="20" t="s">
        <v>46</v>
      </c>
      <c r="B20" s="101"/>
      <c r="C20" s="62" t="s">
        <v>47</v>
      </c>
      <c r="D20" s="4">
        <f>VLOOKUP($B$5&amp;$B$7&amp;$A20,'ALIMENTOS PERFIL'!$A:$N,D$7,0)</f>
        <v>33.620939999999997</v>
      </c>
      <c r="E20" s="4">
        <f>VLOOKUP($B$5&amp;$B$7&amp;$A20,'ALIMENTOS PERFIL'!$A:$N,E$7,0)</f>
        <v>18.428920000000002</v>
      </c>
      <c r="F20" s="4">
        <f>VLOOKUP($B$5&amp;$B$7&amp;$A20,'ALIMENTOS PERFIL'!$A:$N,F$7,0)</f>
        <v>22.55387</v>
      </c>
      <c r="G20" s="4">
        <f>VLOOKUP($B$5&amp;$B$7&amp;$A20,'ALIMENTOS PERFIL'!$A:$N,G$7,0)</f>
        <v>10.93642</v>
      </c>
      <c r="H20" s="3"/>
      <c r="I20" s="32">
        <f t="shared" ref="I20:I24" si="2">IFERROR((G20-F20),"-")</f>
        <v>-11.61745</v>
      </c>
    </row>
    <row r="21" spans="1:9" x14ac:dyDescent="0.35">
      <c r="A21" s="20" t="s">
        <v>48</v>
      </c>
      <c r="B21" s="101"/>
      <c r="C21" s="62" t="s">
        <v>49</v>
      </c>
      <c r="D21" s="4">
        <f>VLOOKUP($B$5&amp;$B$7&amp;$A21,'ALIMENTOS PERFIL'!$A:$N,D$7,0)</f>
        <v>24.222480000000001</v>
      </c>
      <c r="E21" s="4">
        <f>VLOOKUP($B$5&amp;$B$7&amp;$A21,'ALIMENTOS PERFIL'!$A:$N,E$7,0)</f>
        <v>26.105640000000001</v>
      </c>
      <c r="F21" s="4">
        <f>VLOOKUP($B$5&amp;$B$7&amp;$A21,'ALIMENTOS PERFIL'!$A:$N,F$7,0)</f>
        <v>23.907240000000002</v>
      </c>
      <c r="G21" s="4">
        <f>VLOOKUP($B$5&amp;$B$7&amp;$A21,'ALIMENTOS PERFIL'!$A:$N,G$7,0)</f>
        <v>26.201350000000001</v>
      </c>
      <c r="H21" s="3"/>
      <c r="I21" s="32">
        <f t="shared" si="2"/>
        <v>2.2941099999999999</v>
      </c>
    </row>
    <row r="22" spans="1:9" ht="18.649999999999999" customHeight="1" x14ac:dyDescent="0.35">
      <c r="A22" s="20" t="s">
        <v>50</v>
      </c>
      <c r="B22" s="101"/>
      <c r="C22" s="62" t="s">
        <v>51</v>
      </c>
      <c r="D22" s="4">
        <f>VLOOKUP($B$5&amp;$B$7&amp;$A22,'ALIMENTOS PERFIL'!$A:$N,D$7,0)</f>
        <v>28.716059999999999</v>
      </c>
      <c r="E22" s="4">
        <f>VLOOKUP($B$5&amp;$B$7&amp;$A22,'ALIMENTOS PERFIL'!$A:$N,E$7,0)</f>
        <v>21.05837</v>
      </c>
      <c r="F22" s="4">
        <f>VLOOKUP($B$5&amp;$B$7&amp;$A22,'ALIMENTOS PERFIL'!$A:$N,F$7,0)</f>
        <v>21.378240000000002</v>
      </c>
      <c r="G22" s="4">
        <f>VLOOKUP($B$5&amp;$B$7&amp;$A22,'ALIMENTOS PERFIL'!$A:$N,G$7,0)</f>
        <v>21.883590000000002</v>
      </c>
      <c r="H22" s="3"/>
      <c r="I22" s="32">
        <f t="shared" si="2"/>
        <v>0.50534999999999997</v>
      </c>
    </row>
    <row r="23" spans="1:9" x14ac:dyDescent="0.35">
      <c r="A23" s="20" t="s">
        <v>52</v>
      </c>
      <c r="B23" s="101"/>
      <c r="C23" s="62" t="s">
        <v>53</v>
      </c>
      <c r="D23" s="4">
        <f>VLOOKUP($B$5&amp;$B$7&amp;$A23,'ALIMENTOS PERFIL'!$A:$N,D$7,0)</f>
        <v>18.83304</v>
      </c>
      <c r="E23" s="4">
        <f>VLOOKUP($B$5&amp;$B$7&amp;$A23,'ALIMENTOS PERFIL'!$A:$N,E$7,0)</f>
        <v>14.75234</v>
      </c>
      <c r="F23" s="4">
        <f>VLOOKUP($B$5&amp;$B$7&amp;$A23,'ALIMENTOS PERFIL'!$A:$N,F$7,0)</f>
        <v>12.19586</v>
      </c>
      <c r="G23" s="4">
        <f>VLOOKUP($B$5&amp;$B$7&amp;$A23,'ALIMENTOS PERFIL'!$A:$N,G$7,0)</f>
        <v>13.0166</v>
      </c>
      <c r="H23" s="3"/>
      <c r="I23" s="32">
        <f t="shared" si="2"/>
        <v>0.82074000000000069</v>
      </c>
    </row>
    <row r="24" spans="1:9" ht="18.649999999999999" customHeight="1" x14ac:dyDescent="0.35">
      <c r="A24" s="20" t="s">
        <v>54</v>
      </c>
      <c r="B24" s="101"/>
      <c r="C24" s="62" t="s">
        <v>55</v>
      </c>
      <c r="D24" s="4">
        <f>VLOOKUP($B$5&amp;$B$7&amp;$A24,'ALIMENTOS PERFIL'!$A:$N,D$7,0)</f>
        <v>23.599900000000002</v>
      </c>
      <c r="E24" s="4">
        <f>VLOOKUP($B$5&amp;$B$7&amp;$A24,'ALIMENTOS PERFIL'!$A:$N,E$7,0)</f>
        <v>21.27899</v>
      </c>
      <c r="F24" s="4">
        <f>VLOOKUP($B$5&amp;$B$7&amp;$A24,'ALIMENTOS PERFIL'!$A:$N,F$7,0)</f>
        <v>30.631799999999998</v>
      </c>
      <c r="G24" s="4">
        <f>VLOOKUP($B$5&amp;$B$7&amp;$A24,'ALIMENTOS PERFIL'!$A:$N,G$7,0)</f>
        <v>19.922180000000001</v>
      </c>
      <c r="H24" s="3"/>
      <c r="I24" s="32">
        <f t="shared" si="2"/>
        <v>-10.709619999999997</v>
      </c>
    </row>
    <row r="25" spans="1:9" ht="18.649999999999999" customHeight="1" x14ac:dyDescent="0.35">
      <c r="A25" s="20" t="s">
        <v>56</v>
      </c>
      <c r="B25" s="102"/>
      <c r="C25" s="63" t="s">
        <v>57</v>
      </c>
      <c r="D25" s="15">
        <f>VLOOKUP($B$5&amp;$B$7&amp;$A25,'ALIMENTOS PERFIL'!$A:$N,D$7,0)</f>
        <v>24.369910000000001</v>
      </c>
      <c r="E25" s="15">
        <f>VLOOKUP($B$5&amp;$B$7&amp;$A25,'ALIMENTOS PERFIL'!$A:$N,E$7,0)</f>
        <v>15.13237</v>
      </c>
      <c r="F25" s="15">
        <f>VLOOKUP($B$5&amp;$B$7&amp;$A25,'ALIMENTOS PERFIL'!$A:$N,F$7,0)</f>
        <v>11.09412</v>
      </c>
      <c r="G25" s="15">
        <f>VLOOKUP($B$5&amp;$B$7&amp;$A25,'ALIMENTOS PERFIL'!$A:$N,G$7,0)</f>
        <v>9.7985240000000005</v>
      </c>
      <c r="H25" s="3"/>
      <c r="I25" s="79">
        <f>IFERROR((G25-F25),"-")</f>
        <v>-1.2955959999999997</v>
      </c>
    </row>
    <row r="26" spans="1:9" ht="18.649999999999999" customHeight="1" x14ac:dyDescent="0.35">
      <c r="A26" s="20" t="str">
        <f>'ALIMENTACION PERFIL'!D19</f>
        <v>DE 15 A 19 AÑOS</v>
      </c>
      <c r="B26" s="100" t="s">
        <v>58</v>
      </c>
      <c r="C26" s="64" t="s">
        <v>59</v>
      </c>
      <c r="D26" s="14">
        <f>VLOOKUP($B$5&amp;$B$7&amp;$A26,'ALIMENTOS PERFIL'!$A:$N,D$7,0)</f>
        <v>31.30349</v>
      </c>
      <c r="E26" s="14">
        <f>VLOOKUP($B$5&amp;$B$7&amp;$A26,'ALIMENTOS PERFIL'!$A:$N,E$7,0)</f>
        <v>13.199490000000001</v>
      </c>
      <c r="F26" s="14">
        <f>VLOOKUP($B$5&amp;$B$7&amp;$A26,'ALIMENTOS PERFIL'!$A:$N,F$7,0)</f>
        <v>14.95796</v>
      </c>
      <c r="G26" s="14">
        <f>VLOOKUP($B$5&amp;$B$7&amp;$A26,'ALIMENTOS PERFIL'!$A:$N,G$7,0)</f>
        <v>10.138640000000001</v>
      </c>
      <c r="H26" s="3"/>
      <c r="I26" s="33">
        <f>IFERROR((G26-F26),"-")</f>
        <v>-4.8193199999999994</v>
      </c>
    </row>
    <row r="27" spans="1:9" ht="18.649999999999999" customHeight="1" x14ac:dyDescent="0.35">
      <c r="A27" s="20" t="str">
        <f>'ALIMENTACION PERFIL'!D20</f>
        <v>DE 20 A 24 AÑOS</v>
      </c>
      <c r="B27" s="101"/>
      <c r="C27" s="62" t="s">
        <v>60</v>
      </c>
      <c r="D27" s="4">
        <f>VLOOKUP($B$5&amp;$B$7&amp;$A27,'ALIMENTOS PERFIL'!$A:$N,D$7,0)</f>
        <v>20.665859999999999</v>
      </c>
      <c r="E27" s="4">
        <f>VLOOKUP($B$5&amp;$B$7&amp;$A27,'ALIMENTOS PERFIL'!$A:$N,E$7,0)</f>
        <v>19.080909999999999</v>
      </c>
      <c r="F27" s="4">
        <f>VLOOKUP($B$5&amp;$B$7&amp;$A27,'ALIMENTOS PERFIL'!$A:$N,F$7,0)</f>
        <v>21.354859999999999</v>
      </c>
      <c r="G27" s="4">
        <f>VLOOKUP($B$5&amp;$B$7&amp;$A27,'ALIMENTOS PERFIL'!$A:$N,G$7,0)</f>
        <v>13.1204</v>
      </c>
      <c r="H27" s="3"/>
      <c r="I27" s="32">
        <f>IFERROR((G27-F27),"-")</f>
        <v>-8.2344599999999986</v>
      </c>
    </row>
    <row r="28" spans="1:9" ht="18.649999999999999" customHeight="1" x14ac:dyDescent="0.35">
      <c r="A28" s="20" t="str">
        <f>'ALIMENTACION PERFIL'!D21</f>
        <v>DE 25 A 34 AÑOS</v>
      </c>
      <c r="B28" s="101"/>
      <c r="C28" s="62" t="s">
        <v>61</v>
      </c>
      <c r="D28" s="4">
        <f>VLOOKUP($B$5&amp;$B$7&amp;$A28,'ALIMENTOS PERFIL'!$A:$N,D$7,0)</f>
        <v>30.078379999999999</v>
      </c>
      <c r="E28" s="4">
        <f>VLOOKUP($B$5&amp;$B$7&amp;$A28,'ALIMENTOS PERFIL'!$A:$N,E$7,0)</f>
        <v>26.175999999999998</v>
      </c>
      <c r="F28" s="4">
        <f>VLOOKUP($B$5&amp;$B$7&amp;$A28,'ALIMENTOS PERFIL'!$A:$N,F$7,0)</f>
        <v>20.125109999999999</v>
      </c>
      <c r="G28" s="4">
        <f>VLOOKUP($B$5&amp;$B$7&amp;$A28,'ALIMENTOS PERFIL'!$A:$N,G$7,0)</f>
        <v>14.96895</v>
      </c>
      <c r="H28" s="3"/>
      <c r="I28" s="32">
        <f t="shared" ref="I28:I30" si="3">IFERROR((G28-F28),"-")</f>
        <v>-5.1561599999999999</v>
      </c>
    </row>
    <row r="29" spans="1:9" ht="18.649999999999999" customHeight="1" x14ac:dyDescent="0.35">
      <c r="A29" s="20" t="str">
        <f>'ALIMENTACION PERFIL'!D22</f>
        <v>DE 35 A 49 AÑOS</v>
      </c>
      <c r="B29" s="101"/>
      <c r="C29" s="62" t="s">
        <v>62</v>
      </c>
      <c r="D29" s="4">
        <f>VLOOKUP($B$5&amp;$B$7&amp;$A29,'ALIMENTOS PERFIL'!$A:$N,D$7,0)</f>
        <v>24.232379999999999</v>
      </c>
      <c r="E29" s="4">
        <f>VLOOKUP($B$5&amp;$B$7&amp;$A29,'ALIMENTOS PERFIL'!$A:$N,E$7,0)</f>
        <v>18.727900000000002</v>
      </c>
      <c r="F29" s="4">
        <f>VLOOKUP($B$5&amp;$B$7&amp;$A29,'ALIMENTOS PERFIL'!$A:$N,F$7,0)</f>
        <v>19.297809999999998</v>
      </c>
      <c r="G29" s="4">
        <f>VLOOKUP($B$5&amp;$B$7&amp;$A29,'ALIMENTOS PERFIL'!$A:$N,G$7,0)</f>
        <v>16.553519999999999</v>
      </c>
      <c r="H29" s="3"/>
      <c r="I29" s="32">
        <f t="shared" si="3"/>
        <v>-2.7442899999999995</v>
      </c>
    </row>
    <row r="30" spans="1:9" ht="18.649999999999999" customHeight="1" x14ac:dyDescent="0.35">
      <c r="A30" s="20" t="str">
        <f>'ALIMENTACION PERFIL'!D23</f>
        <v>DE 50 A 59 AÑOS</v>
      </c>
      <c r="B30" s="101"/>
      <c r="C30" s="62" t="s">
        <v>63</v>
      </c>
      <c r="D30" s="4">
        <f>VLOOKUP($B$5&amp;$B$7&amp;$A30,'ALIMENTOS PERFIL'!$A:$N,D$7,0)</f>
        <v>24.310310000000001</v>
      </c>
      <c r="E30" s="4">
        <f>VLOOKUP($B$5&amp;$B$7&amp;$A30,'ALIMENTOS PERFIL'!$A:$N,E$7,0)</f>
        <v>14.66389</v>
      </c>
      <c r="F30" s="4">
        <f>VLOOKUP($B$5&amp;$B$7&amp;$A30,'ALIMENTOS PERFIL'!$A:$N,F$7,0)</f>
        <v>16.85595</v>
      </c>
      <c r="G30" s="4">
        <f>VLOOKUP($B$5&amp;$B$7&amp;$A30,'ALIMENTOS PERFIL'!$A:$N,G$7,0)</f>
        <v>15.242610000000001</v>
      </c>
      <c r="H30" s="3"/>
      <c r="I30" s="32">
        <f t="shared" si="3"/>
        <v>-1.6133399999999991</v>
      </c>
    </row>
    <row r="31" spans="1:9" ht="18.649999999999999" customHeight="1" x14ac:dyDescent="0.35">
      <c r="A31" s="20" t="str">
        <f>'ALIMENTACION PERFIL'!D24</f>
        <v>DE 60 A 75 AÑOS</v>
      </c>
      <c r="B31" s="102"/>
      <c r="C31" s="63" t="s">
        <v>64</v>
      </c>
      <c r="D31" s="15">
        <f>VLOOKUP($B$5&amp;$B$7&amp;$A31,'ALIMENTOS PERFIL'!$A:$N,D$7,0)</f>
        <v>23.31119</v>
      </c>
      <c r="E31" s="15">
        <f>VLOOKUP($B$5&amp;$B$7&amp;$A31,'ALIMENTOS PERFIL'!$A:$N,E$7,0)</f>
        <v>20.390519999999999</v>
      </c>
      <c r="F31" s="15">
        <f>VLOOKUP($B$5&amp;$B$7&amp;$A31,'ALIMENTOS PERFIL'!$A:$N,F$7,0)</f>
        <v>21.350010000000001</v>
      </c>
      <c r="G31" s="15">
        <f>VLOOKUP($B$5&amp;$B$7&amp;$A31,'ALIMENTOS PERFIL'!$A:$N,G$7,0)</f>
        <v>18.058579999999999</v>
      </c>
      <c r="H31" s="3"/>
      <c r="I31" s="79">
        <f>IFERROR((G31-F31),"-")</f>
        <v>-3.2914300000000019</v>
      </c>
    </row>
    <row r="32" spans="1:9" ht="18.649999999999999" customHeight="1" x14ac:dyDescent="0.35">
      <c r="A32" s="20" t="str">
        <f>'ALIMENTACION PERFIL'!D25</f>
        <v>NIVEL ALTO</v>
      </c>
      <c r="B32" s="100" t="s">
        <v>65</v>
      </c>
      <c r="C32" s="64" t="s">
        <v>66</v>
      </c>
      <c r="D32" s="14">
        <f>VLOOKUP($B$5&amp;$B$7&amp;$A32,'ALIMENTOS PERFIL'!$A:$N,D$7,0)</f>
        <v>28.514289999999999</v>
      </c>
      <c r="E32" s="14">
        <f>VLOOKUP($B$5&amp;$B$7&amp;$A32,'ALIMENTOS PERFIL'!$A:$N,E$7,0)</f>
        <v>19.668769999999999</v>
      </c>
      <c r="F32" s="14">
        <f>VLOOKUP($B$5&amp;$B$7&amp;$A32,'ALIMENTOS PERFIL'!$A:$N,F$7,0)</f>
        <v>22.536370000000002</v>
      </c>
      <c r="G32" s="14">
        <f>VLOOKUP($B$5&amp;$B$7&amp;$A32,'ALIMENTOS PERFIL'!$A:$N,G$7,0)</f>
        <v>20.332100000000001</v>
      </c>
      <c r="H32" s="3"/>
      <c r="I32" s="33">
        <f>IFERROR((G32-F32),"-")</f>
        <v>-2.2042700000000011</v>
      </c>
    </row>
    <row r="33" spans="1:9" ht="18.649999999999999" customHeight="1" x14ac:dyDescent="0.35">
      <c r="A33" s="20" t="str">
        <f>'ALIMENTACION PERFIL'!D26</f>
        <v>NIVEL MEDIO ALTO</v>
      </c>
      <c r="B33" s="101"/>
      <c r="C33" s="62" t="s">
        <v>67</v>
      </c>
      <c r="D33" s="4">
        <f>VLOOKUP($B$5&amp;$B$7&amp;$A33,'ALIMENTOS PERFIL'!$A:$N,D$7,0)</f>
        <v>38.76961</v>
      </c>
      <c r="E33" s="4">
        <f>VLOOKUP($B$5&amp;$B$7&amp;$A33,'ALIMENTOS PERFIL'!$A:$N,E$7,0)</f>
        <v>21.173770000000001</v>
      </c>
      <c r="F33" s="4">
        <f>VLOOKUP($B$5&amp;$B$7&amp;$A33,'ALIMENTOS PERFIL'!$A:$N,F$7,0)</f>
        <v>22.99823</v>
      </c>
      <c r="G33" s="4">
        <f>VLOOKUP($B$5&amp;$B$7&amp;$A33,'ALIMENTOS PERFIL'!$A:$N,G$7,0)</f>
        <v>18.81916</v>
      </c>
      <c r="H33" s="3"/>
      <c r="I33" s="32">
        <f>IFERROR((G33-F33),"-")</f>
        <v>-4.1790699999999994</v>
      </c>
    </row>
    <row r="34" spans="1:9" ht="18.649999999999999" customHeight="1" x14ac:dyDescent="0.35">
      <c r="A34" s="20" t="str">
        <f>'ALIMENTACION PERFIL'!D27</f>
        <v>NIVEL MEDIO</v>
      </c>
      <c r="B34" s="101"/>
      <c r="C34" s="62" t="s">
        <v>68</v>
      </c>
      <c r="D34" s="4">
        <f>VLOOKUP($B$5&amp;$B$7&amp;$A34,'ALIMENTOS PERFIL'!$A:$N,D$7,0)</f>
        <v>24.738309999999998</v>
      </c>
      <c r="E34" s="4">
        <f>VLOOKUP($B$5&amp;$B$7&amp;$A34,'ALIMENTOS PERFIL'!$A:$N,E$7,0)</f>
        <v>17.533999999999999</v>
      </c>
      <c r="F34" s="4">
        <f>VLOOKUP($B$5&amp;$B$7&amp;$A34,'ALIMENTOS PERFIL'!$A:$N,F$7,0)</f>
        <v>21.86965</v>
      </c>
      <c r="G34" s="4">
        <f>VLOOKUP($B$5&amp;$B$7&amp;$A34,'ALIMENTOS PERFIL'!$A:$N,G$7,0)</f>
        <v>16.815439999999999</v>
      </c>
      <c r="H34" s="3"/>
      <c r="I34" s="32">
        <f t="shared" ref="I34:I35" si="4">IFERROR((G34-F34),"-")</f>
        <v>-5.0542100000000012</v>
      </c>
    </row>
    <row r="35" spans="1:9" ht="18.649999999999999" customHeight="1" x14ac:dyDescent="0.35">
      <c r="A35" s="20" t="str">
        <f>'ALIMENTACION PERFIL'!D28</f>
        <v>NIVEL MEDIO BAJO</v>
      </c>
      <c r="B35" s="101"/>
      <c r="C35" s="62" t="s">
        <v>69</v>
      </c>
      <c r="D35" s="4">
        <f>VLOOKUP($B$5&amp;$B$7&amp;$A35,'ALIMENTOS PERFIL'!$A:$N,D$7,0)</f>
        <v>20.244230000000002</v>
      </c>
      <c r="E35" s="4">
        <f>VLOOKUP($B$5&amp;$B$7&amp;$A35,'ALIMENTOS PERFIL'!$A:$N,E$7,0)</f>
        <v>23.201799999999999</v>
      </c>
      <c r="F35" s="4">
        <f>VLOOKUP($B$5&amp;$B$7&amp;$A35,'ALIMENTOS PERFIL'!$A:$N,F$7,0)</f>
        <v>16.34076</v>
      </c>
      <c r="G35" s="4">
        <f>VLOOKUP($B$5&amp;$B$7&amp;$A35,'ALIMENTOS PERFIL'!$A:$N,G$7,0)</f>
        <v>15.17794</v>
      </c>
      <c r="H35" s="3"/>
      <c r="I35" s="32">
        <f t="shared" si="4"/>
        <v>-1.16282</v>
      </c>
    </row>
    <row r="36" spans="1:9" ht="18.649999999999999" customHeight="1" x14ac:dyDescent="0.35">
      <c r="A36" s="20" t="str">
        <f>'ALIMENTACION PERFIL'!D29</f>
        <v>NIVEL BAJO</v>
      </c>
      <c r="B36" s="102"/>
      <c r="C36" s="63" t="s">
        <v>70</v>
      </c>
      <c r="D36" s="15">
        <f>VLOOKUP($B$5&amp;$B$7&amp;$A36,'ALIMENTOS PERFIL'!$A:$N,D$7,0)</f>
        <v>14.193099999999999</v>
      </c>
      <c r="E36" s="15">
        <f>VLOOKUP($B$5&amp;$B$7&amp;$A36,'ALIMENTOS PERFIL'!$A:$N,E$7,0)</f>
        <v>16.424710000000001</v>
      </c>
      <c r="F36" s="15">
        <f>VLOOKUP($B$5&amp;$B$7&amp;$A36,'ALIMENTOS PERFIL'!$A:$N,F$7,0)</f>
        <v>12.68106</v>
      </c>
      <c r="G36" s="15">
        <f>VLOOKUP($B$5&amp;$B$7&amp;$A36,'ALIMENTOS PERFIL'!$A:$N,G$7,0)</f>
        <v>10.403169999999999</v>
      </c>
      <c r="H36" s="3"/>
      <c r="I36" s="79">
        <f>IFERROR((G36-F36),"-")</f>
        <v>-2.2778900000000011</v>
      </c>
    </row>
  </sheetData>
  <sheetProtection sheet="1" objects="1" scenarios="1"/>
  <mergeCells count="6">
    <mergeCell ref="D3:G3"/>
    <mergeCell ref="B32:B36"/>
    <mergeCell ref="B6:C6"/>
    <mergeCell ref="B9:B17"/>
    <mergeCell ref="B18:B25"/>
    <mergeCell ref="B26:B31"/>
  </mergeCells>
  <conditionalFormatting sqref="I9:I36">
    <cfRule type="containsErrors" dxfId="0" priority="1">
      <formula>ISERROR(I9)</formula>
    </cfRule>
  </conditionalFormatting>
  <pageMargins left="0.25" right="0.25" top="0.75" bottom="0.75" header="0.3" footer="0.3"/>
  <pageSetup paperSize="9" scale="64" orientation="landscape" r:id="rId1"/>
  <ignoredErrors>
    <ignoredError sqref="B5:C7 E7:G8 D8 I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5057" r:id="rId4" name="Drop Down 1">
              <controlPr defaultSize="0" autoLine="0" autoPict="0">
                <anchor moveWithCells="1">
                  <from>
                    <xdr:col>1</xdr:col>
                    <xdr:colOff>69850</xdr:colOff>
                    <xdr:row>3</xdr:row>
                    <xdr:rowOff>127000</xdr:rowOff>
                  </from>
                  <to>
                    <xdr:col>2</xdr:col>
                    <xdr:colOff>1879600</xdr:colOff>
                    <xdr:row>5</xdr:row>
                    <xdr:rowOff>107950</xdr:rowOff>
                  </to>
                </anchor>
              </controlPr>
            </control>
          </mc:Choice>
        </mc:AlternateContent>
        <mc:AlternateContent xmlns:mc="http://schemas.openxmlformats.org/markup-compatibility/2006">
          <mc:Choice Requires="x14">
            <control shapeId="45058" r:id="rId5" name="Drop Down 2">
              <controlPr defaultSize="0" autoLine="0" autoPict="0">
                <anchor moveWithCells="1">
                  <from>
                    <xdr:col>1</xdr:col>
                    <xdr:colOff>63500</xdr:colOff>
                    <xdr:row>5</xdr:row>
                    <xdr:rowOff>190500</xdr:rowOff>
                  </from>
                  <to>
                    <xdr:col>2</xdr:col>
                    <xdr:colOff>1866900</xdr:colOff>
                    <xdr:row>7</xdr:row>
                    <xdr:rowOff>38100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90C1E-BC7D-4303-A5DF-C9E98922DD7C}">
  <sheetPr codeName="Hoja23">
    <tabColor theme="7"/>
  </sheetPr>
  <dimension ref="A1:J953"/>
  <sheetViews>
    <sheetView topLeftCell="A893" zoomScale="62" workbookViewId="0">
      <selection activeCell="U940" sqref="U940"/>
    </sheetView>
  </sheetViews>
  <sheetFormatPr baseColWidth="10" defaultColWidth="11.453125" defaultRowHeight="14.5" x14ac:dyDescent="0.35"/>
  <cols>
    <col min="1" max="1" width="78.81640625" style="18" bestFit="1" customWidth="1"/>
    <col min="2" max="4" width="21.81640625" customWidth="1"/>
    <col min="5" max="5" width="21.81640625" style="1" customWidth="1"/>
  </cols>
  <sheetData>
    <row r="1" spans="1:10" x14ac:dyDescent="0.35">
      <c r="B1">
        <v>0</v>
      </c>
      <c r="C1">
        <v>0</v>
      </c>
      <c r="D1">
        <v>0</v>
      </c>
      <c r="E1" t="s">
        <v>23</v>
      </c>
      <c r="F1" t="s">
        <v>24</v>
      </c>
      <c r="G1" t="s">
        <v>25</v>
      </c>
      <c r="H1" t="s">
        <v>26</v>
      </c>
      <c r="I1">
        <v>0</v>
      </c>
      <c r="J1">
        <v>0</v>
      </c>
    </row>
    <row r="2" spans="1:10" x14ac:dyDescent="0.35">
      <c r="A2" t="str">
        <f>B2&amp;C2&amp;D2</f>
        <v>DISTRIBUCION VOLUMEN X CRITERIO (kg ó litros).T.Alimentos TOTAL INGT.ESPAÑA</v>
      </c>
      <c r="B2" t="s">
        <v>71</v>
      </c>
      <c r="C2" t="s">
        <v>16</v>
      </c>
      <c r="D2" t="s">
        <v>22</v>
      </c>
      <c r="E2">
        <v>100</v>
      </c>
      <c r="F2">
        <v>100</v>
      </c>
      <c r="G2">
        <v>100</v>
      </c>
      <c r="H2">
        <v>100</v>
      </c>
      <c r="I2">
        <v>0</v>
      </c>
      <c r="J2">
        <v>0</v>
      </c>
    </row>
    <row r="3" spans="1:10" x14ac:dyDescent="0.35">
      <c r="A3" t="str">
        <f>B2&amp;C2&amp;D3</f>
        <v>DISTRIBUCION VOLUMEN X CRITERIO (kg ó litros).T.Alimentos TOTAL INGBCN AM</v>
      </c>
      <c r="B3">
        <v>0</v>
      </c>
      <c r="C3">
        <v>0</v>
      </c>
      <c r="D3" t="s">
        <v>72</v>
      </c>
      <c r="E3">
        <v>7.6770585264733748</v>
      </c>
      <c r="F3">
        <v>9.9043142404185929</v>
      </c>
      <c r="G3">
        <v>8.0334222436424252</v>
      </c>
      <c r="H3">
        <v>14.444086131227444</v>
      </c>
      <c r="I3">
        <v>0</v>
      </c>
      <c r="J3">
        <v>0</v>
      </c>
    </row>
    <row r="4" spans="1:10" x14ac:dyDescent="0.35">
      <c r="A4" t="str">
        <f>B2&amp;C2&amp;D4</f>
        <v>DISTRIBUCION VOLUMEN X CRITERIO (kg ó litros).T.Alimentos TOTAL INGREST.CAT ARAGON</v>
      </c>
      <c r="B4">
        <v>0</v>
      </c>
      <c r="C4">
        <v>0</v>
      </c>
      <c r="D4" t="s">
        <v>73</v>
      </c>
      <c r="E4">
        <v>13.820975470104898</v>
      </c>
      <c r="F4">
        <v>14.601852613961826</v>
      </c>
      <c r="G4">
        <v>14.030521033011418</v>
      </c>
      <c r="H4">
        <v>13.898938361790677</v>
      </c>
      <c r="I4">
        <v>0</v>
      </c>
      <c r="J4">
        <v>0</v>
      </c>
    </row>
    <row r="5" spans="1:10" x14ac:dyDescent="0.35">
      <c r="A5" t="str">
        <f>B2&amp;C2&amp;D5</f>
        <v>DISTRIBUCION VOLUMEN X CRITERIO (kg ó litros).T.Alimentos TOTAL INGLEVANTE</v>
      </c>
      <c r="B5">
        <v>0</v>
      </c>
      <c r="C5">
        <v>0</v>
      </c>
      <c r="D5" t="s">
        <v>74</v>
      </c>
      <c r="E5">
        <v>13.085720007774269</v>
      </c>
      <c r="F5">
        <v>12.813793370366792</v>
      </c>
      <c r="G5">
        <v>24.260333248136963</v>
      </c>
      <c r="H5">
        <v>16.144549343343709</v>
      </c>
      <c r="I5">
        <v>0</v>
      </c>
      <c r="J5">
        <v>0</v>
      </c>
    </row>
    <row r="6" spans="1:10" x14ac:dyDescent="0.35">
      <c r="A6" t="str">
        <f>B2&amp;C2&amp;D6</f>
        <v>DISTRIBUCION VOLUMEN X CRITERIO (kg ó litros).T.Alimentos TOTAL INGANDALUCIA</v>
      </c>
      <c r="B6">
        <v>0</v>
      </c>
      <c r="C6">
        <v>0</v>
      </c>
      <c r="D6" t="s">
        <v>75</v>
      </c>
      <c r="E6">
        <v>21.905936072688103</v>
      </c>
      <c r="F6">
        <v>23.262635683705195</v>
      </c>
      <c r="G6">
        <v>20.0787896963093</v>
      </c>
      <c r="H6">
        <v>17.13073318350737</v>
      </c>
      <c r="I6">
        <v>0</v>
      </c>
      <c r="J6">
        <v>0</v>
      </c>
    </row>
    <row r="7" spans="1:10" x14ac:dyDescent="0.35">
      <c r="A7" t="str">
        <f>B2&amp;C2&amp;D7</f>
        <v>DISTRIBUCION VOLUMEN X CRITERIO (kg ó litros).T.Alimentos TOTAL INGMDD AM</v>
      </c>
      <c r="B7">
        <v>0</v>
      </c>
      <c r="C7">
        <v>0</v>
      </c>
      <c r="D7" t="s">
        <v>76</v>
      </c>
      <c r="E7">
        <v>17.891833837152497</v>
      </c>
      <c r="F7">
        <v>11.588380061841184</v>
      </c>
      <c r="G7">
        <v>10.078481448520181</v>
      </c>
      <c r="H7">
        <v>13.962816172884507</v>
      </c>
      <c r="I7">
        <v>0</v>
      </c>
      <c r="J7">
        <v>0</v>
      </c>
    </row>
    <row r="8" spans="1:10" x14ac:dyDescent="0.35">
      <c r="A8" t="str">
        <f>B2&amp;C2&amp;D8</f>
        <v>DISTRIBUCION VOLUMEN X CRITERIO (kg ó litros).T.Alimentos TOTAL INGRTO CENTRO</v>
      </c>
      <c r="B8">
        <v>0</v>
      </c>
      <c r="C8">
        <v>0</v>
      </c>
      <c r="D8" t="s">
        <v>77</v>
      </c>
      <c r="E8">
        <v>7.0556958124147711</v>
      </c>
      <c r="F8">
        <v>7.8454221094934038</v>
      </c>
      <c r="G8">
        <v>7.6801499582915325</v>
      </c>
      <c r="H8">
        <v>5.3434680050885097</v>
      </c>
      <c r="I8">
        <v>0</v>
      </c>
      <c r="J8">
        <v>0</v>
      </c>
    </row>
    <row r="9" spans="1:10" x14ac:dyDescent="0.35">
      <c r="A9" t="str">
        <f>B2&amp;C2&amp;D9</f>
        <v>DISTRIBUCION VOLUMEN X CRITERIO (kg ó litros).T.Alimentos TOTAL INGNORTE-CENTRO</v>
      </c>
      <c r="B9">
        <v>0</v>
      </c>
      <c r="C9">
        <v>0</v>
      </c>
      <c r="D9" t="s">
        <v>78</v>
      </c>
      <c r="E9">
        <v>10.893278748019874</v>
      </c>
      <c r="F9">
        <v>12.608955298567414</v>
      </c>
      <c r="G9">
        <v>7.2004105541228354</v>
      </c>
      <c r="H9">
        <v>11.960272894066344</v>
      </c>
      <c r="I9">
        <v>0</v>
      </c>
      <c r="J9">
        <v>0</v>
      </c>
    </row>
    <row r="10" spans="1:10" x14ac:dyDescent="0.35">
      <c r="A10" t="str">
        <f>B2&amp;C2&amp;D10</f>
        <v>DISTRIBUCION VOLUMEN X CRITERIO (kg ó litros).T.Alimentos TOTAL INGNOROESTE</v>
      </c>
      <c r="B10">
        <v>0</v>
      </c>
      <c r="C10">
        <v>0</v>
      </c>
      <c r="D10" t="s">
        <v>79</v>
      </c>
      <c r="E10">
        <v>7.6694999372702108</v>
      </c>
      <c r="F10">
        <v>7.3746449337346629</v>
      </c>
      <c r="G10">
        <v>8.6378881682186908</v>
      </c>
      <c r="H10">
        <v>7.1151359446151012</v>
      </c>
      <c r="I10">
        <v>0</v>
      </c>
      <c r="J10">
        <v>0</v>
      </c>
    </row>
    <row r="11" spans="1:10" x14ac:dyDescent="0.35">
      <c r="A11" t="str">
        <f>B2&amp;C2&amp;D11</f>
        <v>DISTRIBUCION VOLUMEN X CRITERIO (kg ó litros).T.Alimentos TOTAL ING&lt;2MIL</v>
      </c>
      <c r="B11">
        <v>0</v>
      </c>
      <c r="C11">
        <v>0</v>
      </c>
      <c r="D11" t="s">
        <v>41</v>
      </c>
      <c r="E11">
        <v>1.7206625574762306</v>
      </c>
      <c r="F11">
        <v>1.6172992101867301</v>
      </c>
      <c r="G11">
        <v>1.5742237193363473</v>
      </c>
      <c r="H11">
        <v>1.1196399144414959</v>
      </c>
      <c r="I11">
        <v>0</v>
      </c>
      <c r="J11">
        <v>0</v>
      </c>
    </row>
    <row r="12" spans="1:10" x14ac:dyDescent="0.35">
      <c r="A12" t="str">
        <f>B2&amp;C2&amp;D12</f>
        <v>DISTRIBUCION VOLUMEN X CRITERIO (kg ó litros).T.Alimentos TOTAL ING2-5MIL</v>
      </c>
      <c r="B12">
        <v>0</v>
      </c>
      <c r="C12">
        <v>0</v>
      </c>
      <c r="D12" t="s">
        <v>44</v>
      </c>
      <c r="E12">
        <v>5.6766871009951183</v>
      </c>
      <c r="F12">
        <v>3.5968869807561363</v>
      </c>
      <c r="G12">
        <v>4.6092160685944767</v>
      </c>
      <c r="H12">
        <v>2.5874139017787035</v>
      </c>
      <c r="I12">
        <v>0</v>
      </c>
      <c r="J12">
        <v>0</v>
      </c>
    </row>
    <row r="13" spans="1:10" x14ac:dyDescent="0.35">
      <c r="A13" t="str">
        <f>B2&amp;C2&amp;D13</f>
        <v>DISTRIBUCION VOLUMEN X CRITERIO (kg ó litros).T.Alimentos TOTAL ING5-10MIL</v>
      </c>
      <c r="B13">
        <v>0</v>
      </c>
      <c r="C13">
        <v>0</v>
      </c>
      <c r="D13" t="s">
        <v>46</v>
      </c>
      <c r="E13">
        <v>7.5451571454651036</v>
      </c>
      <c r="F13">
        <v>5.1208901483705924</v>
      </c>
      <c r="G13">
        <v>9.0378179116167132</v>
      </c>
      <c r="H13">
        <v>6.8747190421706668</v>
      </c>
      <c r="I13">
        <v>0</v>
      </c>
      <c r="J13">
        <v>0</v>
      </c>
    </row>
    <row r="14" spans="1:10" x14ac:dyDescent="0.35">
      <c r="A14" t="str">
        <f>B2&amp;C2&amp;D14</f>
        <v>DISTRIBUCION VOLUMEN X CRITERIO (kg ó litros).T.Alimentos TOTAL ING10-30MIL</v>
      </c>
      <c r="B14">
        <v>0</v>
      </c>
      <c r="C14">
        <v>0</v>
      </c>
      <c r="D14" t="s">
        <v>48</v>
      </c>
      <c r="E14">
        <v>17.247405384472021</v>
      </c>
      <c r="F14">
        <v>20.170578208304509</v>
      </c>
      <c r="G14">
        <v>15.867595734779311</v>
      </c>
      <c r="H14">
        <v>19.529870063887525</v>
      </c>
      <c r="I14">
        <v>0</v>
      </c>
      <c r="J14">
        <v>0</v>
      </c>
    </row>
    <row r="15" spans="1:10" x14ac:dyDescent="0.35">
      <c r="A15" t="str">
        <f>B2&amp;C2&amp;D15</f>
        <v>DISTRIBUCION VOLUMEN X CRITERIO (kg ó litros).T.Alimentos TOTAL ING30-100MIL</v>
      </c>
      <c r="B15">
        <v>0</v>
      </c>
      <c r="C15">
        <v>0</v>
      </c>
      <c r="D15" t="s">
        <v>50</v>
      </c>
      <c r="E15">
        <v>16.13235765033377</v>
      </c>
      <c r="F15">
        <v>21.293626524031207</v>
      </c>
      <c r="G15">
        <v>21.90061824005053</v>
      </c>
      <c r="H15">
        <v>20.461541011390651</v>
      </c>
      <c r="I15">
        <v>0</v>
      </c>
      <c r="J15">
        <v>0</v>
      </c>
    </row>
    <row r="16" spans="1:10" x14ac:dyDescent="0.35">
      <c r="A16" t="str">
        <f>B2&amp;C2&amp;D16</f>
        <v>DISTRIBUCION VOLUMEN X CRITERIO (kg ó litros).T.Alimentos TOTAL ING100-200MIL</v>
      </c>
      <c r="B16">
        <v>0</v>
      </c>
      <c r="C16">
        <v>0</v>
      </c>
      <c r="D16" t="s">
        <v>52</v>
      </c>
      <c r="E16">
        <v>12.979548097583029</v>
      </c>
      <c r="F16">
        <v>15.928255539568484</v>
      </c>
      <c r="G16">
        <v>10.786473868100838</v>
      </c>
      <c r="H16">
        <v>15.104605161810136</v>
      </c>
      <c r="I16">
        <v>0</v>
      </c>
      <c r="J16">
        <v>0</v>
      </c>
    </row>
    <row r="17" spans="1:10" x14ac:dyDescent="0.35">
      <c r="A17" t="str">
        <f>B2&amp;C2&amp;D17</f>
        <v>DISTRIBUCION VOLUMEN X CRITERIO (kg ó litros).T.Alimentos TOTAL ING200-500MIL</v>
      </c>
      <c r="B17">
        <v>0</v>
      </c>
      <c r="C17">
        <v>0</v>
      </c>
      <c r="D17" t="s">
        <v>54</v>
      </c>
      <c r="E17">
        <v>15.801575189036601</v>
      </c>
      <c r="F17">
        <v>14.127217004670708</v>
      </c>
      <c r="G17">
        <v>18.902565867123712</v>
      </c>
      <c r="H17">
        <v>15.267355326207824</v>
      </c>
      <c r="I17">
        <v>0</v>
      </c>
      <c r="J17">
        <v>0</v>
      </c>
    </row>
    <row r="18" spans="1:10" x14ac:dyDescent="0.35">
      <c r="A18" t="str">
        <f>B2&amp;C2&amp;D18</f>
        <v>DISTRIBUCION VOLUMEN X CRITERIO (kg ó litros).T.Alimentos TOTAL ING&gt;500MIL</v>
      </c>
      <c r="B18">
        <v>0</v>
      </c>
      <c r="C18">
        <v>0</v>
      </c>
      <c r="D18" t="s">
        <v>56</v>
      </c>
      <c r="E18">
        <v>22.896605065436816</v>
      </c>
      <c r="F18">
        <v>18.145244517529424</v>
      </c>
      <c r="G18">
        <v>17.321485915560434</v>
      </c>
      <c r="H18">
        <v>19.054854969607803</v>
      </c>
      <c r="I18">
        <v>0</v>
      </c>
      <c r="J18">
        <v>0</v>
      </c>
    </row>
    <row r="19" spans="1:10" x14ac:dyDescent="0.35">
      <c r="A19" t="str">
        <f>B2&amp;C2&amp;D19</f>
        <v>DISTRIBUCION VOLUMEN X CRITERIO (kg ó litros).T.Alimentos TOTAL INGDE 15 A 19 AÑOS</v>
      </c>
      <c r="B19">
        <v>0</v>
      </c>
      <c r="C19">
        <v>0</v>
      </c>
      <c r="D19" t="s">
        <v>80</v>
      </c>
      <c r="E19">
        <v>3.5820484673418673</v>
      </c>
      <c r="F19">
        <v>1.8276227170741275</v>
      </c>
      <c r="G19">
        <v>9.1248511656999476</v>
      </c>
      <c r="H19">
        <v>3.4686754876010681</v>
      </c>
      <c r="I19">
        <v>0</v>
      </c>
      <c r="J19">
        <v>0</v>
      </c>
    </row>
    <row r="20" spans="1:10" x14ac:dyDescent="0.35">
      <c r="A20" t="str">
        <f>B2&amp;C2&amp;D20</f>
        <v>DISTRIBUCION VOLUMEN X CRITERIO (kg ó litros).T.Alimentos TOTAL INGDE 20 A 24 AÑOS</v>
      </c>
      <c r="B20">
        <v>0</v>
      </c>
      <c r="C20">
        <v>0</v>
      </c>
      <c r="D20" t="s">
        <v>81</v>
      </c>
      <c r="E20">
        <v>7.9922313832202692</v>
      </c>
      <c r="F20">
        <v>6.4790977148909965</v>
      </c>
      <c r="G20">
        <v>6.2047299811731111</v>
      </c>
      <c r="H20">
        <v>3.4275440025857384</v>
      </c>
      <c r="I20">
        <v>0</v>
      </c>
      <c r="J20">
        <v>0</v>
      </c>
    </row>
    <row r="21" spans="1:10" x14ac:dyDescent="0.35">
      <c r="A21" t="str">
        <f>B2&amp;C2&amp;D21</f>
        <v>DISTRIBUCION VOLUMEN X CRITERIO (kg ó litros).T.Alimentos TOTAL INGDE 25 A 34 AÑOS</v>
      </c>
      <c r="B21">
        <v>0</v>
      </c>
      <c r="C21">
        <v>0</v>
      </c>
      <c r="D21" t="s">
        <v>82</v>
      </c>
      <c r="E21">
        <v>15.504839215585193</v>
      </c>
      <c r="F21">
        <v>20.826706150971326</v>
      </c>
      <c r="G21">
        <v>14.23782124057257</v>
      </c>
      <c r="H21">
        <v>17.874741162462946</v>
      </c>
      <c r="I21">
        <v>0</v>
      </c>
      <c r="J21">
        <v>0</v>
      </c>
    </row>
    <row r="22" spans="1:10" x14ac:dyDescent="0.35">
      <c r="A22" t="str">
        <f>B2&amp;C2&amp;D22</f>
        <v>DISTRIBUCION VOLUMEN X CRITERIO (kg ó litros).T.Alimentos TOTAL INGDE 35 A 49 AÑOS</v>
      </c>
      <c r="B22">
        <v>0</v>
      </c>
      <c r="C22">
        <v>0</v>
      </c>
      <c r="D22" t="s">
        <v>83</v>
      </c>
      <c r="E22">
        <v>32.867056576425668</v>
      </c>
      <c r="F22">
        <v>33.535737147682113</v>
      </c>
      <c r="G22">
        <v>32.14679765394385</v>
      </c>
      <c r="H22">
        <v>32.243356372757923</v>
      </c>
      <c r="I22">
        <v>0</v>
      </c>
      <c r="J22">
        <v>0</v>
      </c>
    </row>
    <row r="23" spans="1:10" x14ac:dyDescent="0.35">
      <c r="A23" t="str">
        <f>B2&amp;C2&amp;D23</f>
        <v>DISTRIBUCION VOLUMEN X CRITERIO (kg ó litros).T.Alimentos TOTAL INGDE 50 A 59 AÑOS</v>
      </c>
      <c r="B23">
        <v>0</v>
      </c>
      <c r="C23">
        <v>0</v>
      </c>
      <c r="D23" t="s">
        <v>84</v>
      </c>
      <c r="E23">
        <v>21.570654187740256</v>
      </c>
      <c r="F23">
        <v>16.091124750123292</v>
      </c>
      <c r="G23">
        <v>21.283967310190381</v>
      </c>
      <c r="H23">
        <v>17.049286383143151</v>
      </c>
      <c r="I23">
        <v>0</v>
      </c>
      <c r="J23">
        <v>0</v>
      </c>
    </row>
    <row r="24" spans="1:10" x14ac:dyDescent="0.35">
      <c r="A24" t="str">
        <f>B2&amp;C2&amp;D24</f>
        <v>DISTRIBUCION VOLUMEN X CRITERIO (kg ó litros).T.Alimentos TOTAL INGDE 60 A 75 AÑOS</v>
      </c>
      <c r="B24">
        <v>0</v>
      </c>
      <c r="C24">
        <v>0</v>
      </c>
      <c r="D24" t="s">
        <v>85</v>
      </c>
      <c r="E24">
        <v>18.483168281600442</v>
      </c>
      <c r="F24">
        <v>21.239711913765554</v>
      </c>
      <c r="G24">
        <v>17.001829172653323</v>
      </c>
      <c r="H24">
        <v>25.936395221457044</v>
      </c>
      <c r="I24">
        <v>0</v>
      </c>
      <c r="J24">
        <v>0</v>
      </c>
    </row>
    <row r="25" spans="1:10" x14ac:dyDescent="0.35">
      <c r="A25" t="str">
        <f>B2&amp;C2&amp;D25</f>
        <v>DISTRIBUCION VOLUMEN X CRITERIO (kg ó litros).T.Alimentos TOTAL INGNIVEL ALTO</v>
      </c>
      <c r="B25">
        <v>0</v>
      </c>
      <c r="C25">
        <v>0</v>
      </c>
      <c r="D25" t="s">
        <v>86</v>
      </c>
      <c r="E25">
        <v>21.849927129650752</v>
      </c>
      <c r="F25">
        <v>18.805854398267652</v>
      </c>
      <c r="G25">
        <v>13.900073304088354</v>
      </c>
      <c r="H25">
        <v>18.963317658848275</v>
      </c>
      <c r="I25">
        <v>0</v>
      </c>
      <c r="J25">
        <v>0</v>
      </c>
    </row>
    <row r="26" spans="1:10" x14ac:dyDescent="0.35">
      <c r="A26" t="str">
        <f>B2&amp;C2&amp;D26</f>
        <v>DISTRIBUCION VOLUMEN X CRITERIO (kg ó litros).T.Alimentos TOTAL INGNIVEL MEDIO ALTO</v>
      </c>
      <c r="B26">
        <v>0</v>
      </c>
      <c r="C26">
        <v>0</v>
      </c>
      <c r="D26" t="s">
        <v>87</v>
      </c>
      <c r="E26">
        <v>10.392656393021667</v>
      </c>
      <c r="F26">
        <v>8.0292970294154848</v>
      </c>
      <c r="G26">
        <v>14.454601683485677</v>
      </c>
      <c r="H26">
        <v>10.100902717525345</v>
      </c>
      <c r="I26">
        <v>0</v>
      </c>
      <c r="J26">
        <v>0</v>
      </c>
    </row>
    <row r="27" spans="1:10" x14ac:dyDescent="0.35">
      <c r="A27" t="str">
        <f>B2&amp;C2&amp;D27</f>
        <v>DISTRIBUCION VOLUMEN X CRITERIO (kg ó litros).T.Alimentos TOTAL INGNIVEL MEDIO</v>
      </c>
      <c r="B27">
        <v>0</v>
      </c>
      <c r="C27">
        <v>0</v>
      </c>
      <c r="D27" t="s">
        <v>88</v>
      </c>
      <c r="E27">
        <v>22.693758794754366</v>
      </c>
      <c r="F27">
        <v>31.291763247027699</v>
      </c>
      <c r="G27">
        <v>31.050761297123231</v>
      </c>
      <c r="H27">
        <v>31.069445502791922</v>
      </c>
      <c r="I27">
        <v>0</v>
      </c>
      <c r="J27">
        <v>0</v>
      </c>
    </row>
    <row r="28" spans="1:10" x14ac:dyDescent="0.35">
      <c r="A28" t="str">
        <f>B2&amp;C2&amp;D28</f>
        <v>DISTRIBUCION VOLUMEN X CRITERIO (kg ó litros).T.Alimentos TOTAL INGNIVEL MEDIO BAJO</v>
      </c>
      <c r="B28">
        <v>0</v>
      </c>
      <c r="C28">
        <v>0</v>
      </c>
      <c r="D28" t="s">
        <v>89</v>
      </c>
      <c r="E28">
        <v>16.024566903808033</v>
      </c>
      <c r="F28">
        <v>15.622008591011474</v>
      </c>
      <c r="G28">
        <v>13.833181462690325</v>
      </c>
      <c r="H28">
        <v>19.855057742998557</v>
      </c>
      <c r="I28">
        <v>0</v>
      </c>
      <c r="J28">
        <v>0</v>
      </c>
    </row>
    <row r="29" spans="1:10" x14ac:dyDescent="0.35">
      <c r="A29" t="str">
        <f>B2&amp;C2&amp;D29</f>
        <v>DISTRIBUCION VOLUMEN X CRITERIO (kg ó litros).T.Alimentos TOTAL INGNIVEL BAJO</v>
      </c>
      <c r="B29">
        <v>0</v>
      </c>
      <c r="C29">
        <v>0</v>
      </c>
      <c r="D29" t="s">
        <v>90</v>
      </c>
      <c r="E29">
        <v>29.039090035349179</v>
      </c>
      <c r="F29">
        <v>26.2510749883823</v>
      </c>
      <c r="G29">
        <v>26.761379826027458</v>
      </c>
      <c r="H29">
        <v>20.011275843799808</v>
      </c>
      <c r="I29">
        <v>0</v>
      </c>
      <c r="J29">
        <v>0</v>
      </c>
    </row>
    <row r="30" spans="1:10" x14ac:dyDescent="0.35">
      <c r="A30" t="str">
        <f>$B$2&amp;$C$30&amp;D30</f>
        <v>DISTRIBUCION VOLUMEN X CRITERIO (kg ó litros).T.Carne Ing.T.ESPAÑA</v>
      </c>
      <c r="B30">
        <v>0</v>
      </c>
      <c r="C30" t="s">
        <v>149</v>
      </c>
      <c r="D30" t="s">
        <v>22</v>
      </c>
      <c r="E30">
        <v>100</v>
      </c>
      <c r="F30">
        <v>100</v>
      </c>
      <c r="G30">
        <v>100</v>
      </c>
      <c r="H30">
        <v>100</v>
      </c>
      <c r="I30">
        <v>0</v>
      </c>
      <c r="J30">
        <v>0</v>
      </c>
    </row>
    <row r="31" spans="1:10" x14ac:dyDescent="0.35">
      <c r="A31" t="str">
        <f t="shared" ref="A31:A57" si="0">$B$2&amp;$C$30&amp;D31</f>
        <v>DISTRIBUCION VOLUMEN X CRITERIO (kg ó litros).T.Carne Ing.BCN AM</v>
      </c>
      <c r="B31">
        <v>0</v>
      </c>
      <c r="C31">
        <v>0</v>
      </c>
      <c r="D31" t="s">
        <v>72</v>
      </c>
      <c r="E31">
        <v>6.5951764861960109</v>
      </c>
      <c r="F31">
        <v>10.147544303185924</v>
      </c>
      <c r="G31">
        <v>7.4776005301301813</v>
      </c>
      <c r="H31">
        <v>13.24442838243527</v>
      </c>
      <c r="I31">
        <v>0</v>
      </c>
      <c r="J31">
        <v>0</v>
      </c>
    </row>
    <row r="32" spans="1:10" x14ac:dyDescent="0.35">
      <c r="A32" t="str">
        <f t="shared" si="0"/>
        <v>DISTRIBUCION VOLUMEN X CRITERIO (kg ó litros).T.Carne Ing.REST.CAT ARAGON</v>
      </c>
      <c r="B32">
        <v>0</v>
      </c>
      <c r="C32">
        <v>0</v>
      </c>
      <c r="D32" t="s">
        <v>73</v>
      </c>
      <c r="E32">
        <v>12.09765061269691</v>
      </c>
      <c r="F32">
        <v>10.838782147624755</v>
      </c>
      <c r="G32">
        <v>11.94502956516215</v>
      </c>
      <c r="H32">
        <v>11.862928920019939</v>
      </c>
      <c r="I32">
        <v>0</v>
      </c>
      <c r="J32">
        <v>0</v>
      </c>
    </row>
    <row r="33" spans="1:10" x14ac:dyDescent="0.35">
      <c r="A33" t="str">
        <f t="shared" si="0"/>
        <v>DISTRIBUCION VOLUMEN X CRITERIO (kg ó litros).T.Carne Ing.LEVANTE</v>
      </c>
      <c r="B33">
        <v>0</v>
      </c>
      <c r="C33">
        <v>0</v>
      </c>
      <c r="D33" t="s">
        <v>74</v>
      </c>
      <c r="E33">
        <v>15.164935713726441</v>
      </c>
      <c r="F33">
        <v>11.705330757254059</v>
      </c>
      <c r="G33">
        <v>26.394388168757494</v>
      </c>
      <c r="H33">
        <v>13.583498099423149</v>
      </c>
      <c r="I33">
        <v>0</v>
      </c>
      <c r="J33">
        <v>0</v>
      </c>
    </row>
    <row r="34" spans="1:10" x14ac:dyDescent="0.35">
      <c r="A34" t="str">
        <f t="shared" si="0"/>
        <v>DISTRIBUCION VOLUMEN X CRITERIO (kg ó litros).T.Carne Ing.ANDALUCIA</v>
      </c>
      <c r="B34">
        <v>0</v>
      </c>
      <c r="C34">
        <v>0</v>
      </c>
      <c r="D34" t="s">
        <v>75</v>
      </c>
      <c r="E34">
        <v>20.292482091712387</v>
      </c>
      <c r="F34">
        <v>25.477581842944048</v>
      </c>
      <c r="G34">
        <v>22.859892120763835</v>
      </c>
      <c r="H34">
        <v>17.716247506707319</v>
      </c>
      <c r="I34">
        <v>0</v>
      </c>
      <c r="J34">
        <v>0</v>
      </c>
    </row>
    <row r="35" spans="1:10" x14ac:dyDescent="0.35">
      <c r="A35" t="str">
        <f t="shared" si="0"/>
        <v>DISTRIBUCION VOLUMEN X CRITERIO (kg ó litros).T.Carne Ing.MDD AM</v>
      </c>
      <c r="B35">
        <v>0</v>
      </c>
      <c r="C35">
        <v>0</v>
      </c>
      <c r="D35" t="s">
        <v>76</v>
      </c>
      <c r="E35">
        <v>20.443339799203248</v>
      </c>
      <c r="F35">
        <v>10.246051259801325</v>
      </c>
      <c r="G35">
        <v>9.7615304910665746</v>
      </c>
      <c r="H35">
        <v>16.634316367360967</v>
      </c>
      <c r="I35">
        <v>0</v>
      </c>
      <c r="J35">
        <v>0</v>
      </c>
    </row>
    <row r="36" spans="1:10" x14ac:dyDescent="0.35">
      <c r="A36" t="str">
        <f t="shared" si="0"/>
        <v>DISTRIBUCION VOLUMEN X CRITERIO (kg ó litros).T.Carne Ing.RTO CENTRO</v>
      </c>
      <c r="B36">
        <v>0</v>
      </c>
      <c r="C36">
        <v>0</v>
      </c>
      <c r="D36" t="s">
        <v>77</v>
      </c>
      <c r="E36">
        <v>7.7922158684750595</v>
      </c>
      <c r="F36">
        <v>7.5865043167419639</v>
      </c>
      <c r="G36">
        <v>7.627890645749047</v>
      </c>
      <c r="H36">
        <v>5.1219512636878362</v>
      </c>
      <c r="I36">
        <v>0</v>
      </c>
      <c r="J36">
        <v>0</v>
      </c>
    </row>
    <row r="37" spans="1:10" x14ac:dyDescent="0.35">
      <c r="A37" t="str">
        <f t="shared" si="0"/>
        <v>DISTRIBUCION VOLUMEN X CRITERIO (kg ó litros).T.Carne Ing.NORTE-CENTRO</v>
      </c>
      <c r="B37">
        <v>0</v>
      </c>
      <c r="C37">
        <v>0</v>
      </c>
      <c r="D37" t="s">
        <v>78</v>
      </c>
      <c r="E37">
        <v>11.861021133337218</v>
      </c>
      <c r="F37">
        <v>16.869341902512019</v>
      </c>
      <c r="G37">
        <v>8.6080658096188838</v>
      </c>
      <c r="H37">
        <v>14.471948664580486</v>
      </c>
      <c r="I37">
        <v>0</v>
      </c>
      <c r="J37">
        <v>0</v>
      </c>
    </row>
    <row r="38" spans="1:10" x14ac:dyDescent="0.35">
      <c r="A38" t="str">
        <f t="shared" si="0"/>
        <v>DISTRIBUCION VOLUMEN X CRITERIO (kg ó litros).T.Carne Ing.NOROESTE</v>
      </c>
      <c r="B38">
        <v>0</v>
      </c>
      <c r="C38">
        <v>0</v>
      </c>
      <c r="D38" t="s">
        <v>79</v>
      </c>
      <c r="E38">
        <v>5.753177367642909</v>
      </c>
      <c r="F38">
        <v>7.1288691572234653</v>
      </c>
      <c r="G38">
        <v>5.3256038070081742</v>
      </c>
      <c r="H38">
        <v>7.3646801182994537</v>
      </c>
      <c r="I38">
        <v>0</v>
      </c>
      <c r="J38">
        <v>0</v>
      </c>
    </row>
    <row r="39" spans="1:10" x14ac:dyDescent="0.35">
      <c r="A39" t="str">
        <f t="shared" si="0"/>
        <v>DISTRIBUCION VOLUMEN X CRITERIO (kg ó litros).T.Carne Ing.&lt;2MIL</v>
      </c>
      <c r="B39">
        <v>0</v>
      </c>
      <c r="C39">
        <v>0</v>
      </c>
      <c r="D39" t="s">
        <v>41</v>
      </c>
      <c r="E39">
        <v>1.434773703375565</v>
      </c>
      <c r="F39">
        <v>1.7033413342441657</v>
      </c>
      <c r="G39">
        <v>1.1901426713630223</v>
      </c>
      <c r="H39">
        <v>2.6667086567204499</v>
      </c>
      <c r="I39">
        <v>0</v>
      </c>
      <c r="J39">
        <v>0</v>
      </c>
    </row>
    <row r="40" spans="1:10" x14ac:dyDescent="0.35">
      <c r="A40" t="str">
        <f t="shared" si="0"/>
        <v>DISTRIBUCION VOLUMEN X CRITERIO (kg ó litros).T.Carne Ing.2-5MIL</v>
      </c>
      <c r="B40">
        <v>0</v>
      </c>
      <c r="C40">
        <v>0</v>
      </c>
      <c r="D40" t="s">
        <v>44</v>
      </c>
      <c r="E40">
        <v>6.3335330798836633</v>
      </c>
      <c r="F40">
        <v>3.0281308461977128</v>
      </c>
      <c r="G40">
        <v>4.0304116063156599</v>
      </c>
      <c r="H40">
        <v>2.2708560448292268</v>
      </c>
      <c r="I40">
        <v>0</v>
      </c>
      <c r="J40">
        <v>0</v>
      </c>
    </row>
    <row r="41" spans="1:10" x14ac:dyDescent="0.35">
      <c r="A41" t="str">
        <f t="shared" si="0"/>
        <v>DISTRIBUCION VOLUMEN X CRITERIO (kg ó litros).T.Carne Ing.5-10MIL</v>
      </c>
      <c r="B41">
        <v>0</v>
      </c>
      <c r="C41">
        <v>0</v>
      </c>
      <c r="D41" t="s">
        <v>46</v>
      </c>
      <c r="E41">
        <v>6.140411894887249</v>
      </c>
      <c r="F41">
        <v>3.0108251304788136</v>
      </c>
      <c r="G41">
        <v>11.515803680821762</v>
      </c>
      <c r="H41">
        <v>8.0598836451088278</v>
      </c>
      <c r="I41">
        <v>0</v>
      </c>
      <c r="J41">
        <v>0</v>
      </c>
    </row>
    <row r="42" spans="1:10" x14ac:dyDescent="0.35">
      <c r="A42" t="str">
        <f t="shared" si="0"/>
        <v>DISTRIBUCION VOLUMEN X CRITERIO (kg ó litros).T.Carne Ing.10-30MIL</v>
      </c>
      <c r="B42">
        <v>0</v>
      </c>
      <c r="C42">
        <v>0</v>
      </c>
      <c r="D42" t="s">
        <v>48</v>
      </c>
      <c r="E42">
        <v>18.571486282949131</v>
      </c>
      <c r="F42">
        <v>22.569031499473443</v>
      </c>
      <c r="G42">
        <v>18.378403050169332</v>
      </c>
      <c r="H42">
        <v>20.834613113874578</v>
      </c>
      <c r="I42">
        <v>0</v>
      </c>
      <c r="J42">
        <v>0</v>
      </c>
    </row>
    <row r="43" spans="1:10" x14ac:dyDescent="0.35">
      <c r="A43" t="str">
        <f t="shared" si="0"/>
        <v>DISTRIBUCION VOLUMEN X CRITERIO (kg ó litros).T.Carne Ing.30-100MIL</v>
      </c>
      <c r="B43">
        <v>0</v>
      </c>
      <c r="C43">
        <v>0</v>
      </c>
      <c r="D43" t="s">
        <v>50</v>
      </c>
      <c r="E43">
        <v>16.865579195980192</v>
      </c>
      <c r="F43">
        <v>26.26043675209856</v>
      </c>
      <c r="G43">
        <v>25.069683080770577</v>
      </c>
      <c r="H43">
        <v>23.636542748915286</v>
      </c>
      <c r="I43">
        <v>0</v>
      </c>
      <c r="J43">
        <v>0</v>
      </c>
    </row>
    <row r="44" spans="1:10" x14ac:dyDescent="0.35">
      <c r="A44" t="str">
        <f t="shared" si="0"/>
        <v>DISTRIBUCION VOLUMEN X CRITERIO (kg ó litros).T.Carne Ing.100-200MIL</v>
      </c>
      <c r="B44">
        <v>0</v>
      </c>
      <c r="C44">
        <v>0</v>
      </c>
      <c r="D44" t="s">
        <v>52</v>
      </c>
      <c r="E44">
        <v>13.074843647782759</v>
      </c>
      <c r="F44">
        <v>18.541690442414229</v>
      </c>
      <c r="G44">
        <v>12.064978882695495</v>
      </c>
      <c r="H44">
        <v>13.040769833151151</v>
      </c>
      <c r="I44">
        <v>0</v>
      </c>
      <c r="J44">
        <v>0</v>
      </c>
    </row>
    <row r="45" spans="1:10" x14ac:dyDescent="0.35">
      <c r="A45" t="str">
        <f t="shared" si="0"/>
        <v>DISTRIBUCION VOLUMEN X CRITERIO (kg ó litros).T.Carne Ing.200-500MIL</v>
      </c>
      <c r="B45">
        <v>0</v>
      </c>
      <c r="C45">
        <v>0</v>
      </c>
      <c r="D45" t="s">
        <v>54</v>
      </c>
      <c r="E45">
        <v>16.345192879373116</v>
      </c>
      <c r="F45">
        <v>11.421365382652013</v>
      </c>
      <c r="G45">
        <v>15.266171255379351</v>
      </c>
      <c r="H45">
        <v>13.788172917998246</v>
      </c>
      <c r="I45">
        <v>0</v>
      </c>
      <c r="J45">
        <v>0</v>
      </c>
    </row>
    <row r="46" spans="1:10" x14ac:dyDescent="0.35">
      <c r="A46" t="str">
        <f t="shared" si="0"/>
        <v>DISTRIBUCION VOLUMEN X CRITERIO (kg ó litros).T.Carne Ing.&gt;500MIL</v>
      </c>
      <c r="B46">
        <v>0</v>
      </c>
      <c r="C46">
        <v>0</v>
      </c>
      <c r="D46" t="s">
        <v>56</v>
      </c>
      <c r="E46">
        <v>21.234176140033316</v>
      </c>
      <c r="F46">
        <v>13.465182105389681</v>
      </c>
      <c r="G46">
        <v>12.484405585826567</v>
      </c>
      <c r="H46">
        <v>15.702449197132371</v>
      </c>
      <c r="I46">
        <v>0</v>
      </c>
      <c r="J46">
        <v>0</v>
      </c>
    </row>
    <row r="47" spans="1:10" x14ac:dyDescent="0.35">
      <c r="A47" t="str">
        <f t="shared" si="0"/>
        <v>DISTRIBUCION VOLUMEN X CRITERIO (kg ó litros).T.Carne Ing.DE 15 A 19 AÑOS</v>
      </c>
      <c r="B47">
        <v>0</v>
      </c>
      <c r="C47">
        <v>0</v>
      </c>
      <c r="D47" t="s">
        <v>80</v>
      </c>
      <c r="E47">
        <v>4.441136635458208</v>
      </c>
      <c r="F47">
        <v>1.7779574421015649</v>
      </c>
      <c r="G47">
        <v>11.251079292858373</v>
      </c>
      <c r="H47">
        <v>2.7576516454555904</v>
      </c>
      <c r="I47">
        <v>0</v>
      </c>
      <c r="J47">
        <v>0</v>
      </c>
    </row>
    <row r="48" spans="1:10" x14ac:dyDescent="0.35">
      <c r="A48" t="str">
        <f t="shared" si="0"/>
        <v>DISTRIBUCION VOLUMEN X CRITERIO (kg ó litros).T.Carne Ing.DE 20 A 24 AÑOS</v>
      </c>
      <c r="B48">
        <v>0</v>
      </c>
      <c r="C48">
        <v>0</v>
      </c>
      <c r="D48" t="s">
        <v>81</v>
      </c>
      <c r="E48">
        <v>8.9430204954759436</v>
      </c>
      <c r="F48">
        <v>5.8748572123909417</v>
      </c>
      <c r="G48">
        <v>5.9333670451228127</v>
      </c>
      <c r="H48">
        <v>4.3999935045372478</v>
      </c>
      <c r="I48">
        <v>0</v>
      </c>
      <c r="J48">
        <v>0</v>
      </c>
    </row>
    <row r="49" spans="1:10" x14ac:dyDescent="0.35">
      <c r="A49" t="str">
        <f t="shared" si="0"/>
        <v>DISTRIBUCION VOLUMEN X CRITERIO (kg ó litros).T.Carne Ing.DE 25 A 34 AÑOS</v>
      </c>
      <c r="B49">
        <v>0</v>
      </c>
      <c r="C49">
        <v>0</v>
      </c>
      <c r="D49" t="s">
        <v>82</v>
      </c>
      <c r="E49">
        <v>15.031552907960801</v>
      </c>
      <c r="F49">
        <v>25.202916575232166</v>
      </c>
      <c r="G49">
        <v>18.151501357667065</v>
      </c>
      <c r="H49">
        <v>19.723499059687349</v>
      </c>
      <c r="I49">
        <v>0</v>
      </c>
      <c r="J49">
        <v>0</v>
      </c>
    </row>
    <row r="50" spans="1:10" x14ac:dyDescent="0.35">
      <c r="A50" t="str">
        <f t="shared" si="0"/>
        <v>DISTRIBUCION VOLUMEN X CRITERIO (kg ó litros).T.Carne Ing.DE 35 A 49 AÑOS</v>
      </c>
      <c r="B50">
        <v>0</v>
      </c>
      <c r="C50">
        <v>0</v>
      </c>
      <c r="D50" t="s">
        <v>83</v>
      </c>
      <c r="E50">
        <v>35.993212560446139</v>
      </c>
      <c r="F50">
        <v>37.126645130377341</v>
      </c>
      <c r="G50">
        <v>34.924011918228928</v>
      </c>
      <c r="H50">
        <v>35.923134657839206</v>
      </c>
      <c r="I50">
        <v>0</v>
      </c>
      <c r="J50">
        <v>0</v>
      </c>
    </row>
    <row r="51" spans="1:10" x14ac:dyDescent="0.35">
      <c r="A51" t="str">
        <f t="shared" si="0"/>
        <v>DISTRIBUCION VOLUMEN X CRITERIO (kg ó litros).T.Carne Ing.DE 50 A 59 AÑOS</v>
      </c>
      <c r="B51">
        <v>0</v>
      </c>
      <c r="C51">
        <v>0</v>
      </c>
      <c r="D51" t="s">
        <v>84</v>
      </c>
      <c r="E51">
        <v>18.082191189077303</v>
      </c>
      <c r="F51">
        <v>13.472645142075548</v>
      </c>
      <c r="G51">
        <v>17.139727047602179</v>
      </c>
      <c r="H51">
        <v>14.117500986743947</v>
      </c>
      <c r="I51">
        <v>0</v>
      </c>
      <c r="J51">
        <v>0</v>
      </c>
    </row>
    <row r="52" spans="1:10" x14ac:dyDescent="0.35">
      <c r="A52" t="str">
        <f t="shared" si="0"/>
        <v>DISTRIBUCION VOLUMEN X CRITERIO (kg ó litros).T.Carne Ing.DE 60 A 75 AÑOS</v>
      </c>
      <c r="B52">
        <v>0</v>
      </c>
      <c r="C52">
        <v>0</v>
      </c>
      <c r="D52" t="s">
        <v>85</v>
      </c>
      <c r="E52">
        <v>17.50888499018723</v>
      </c>
      <c r="F52">
        <v>16.544983184747174</v>
      </c>
      <c r="G52">
        <v>12.600315021495984</v>
      </c>
      <c r="H52">
        <v>23.078216838712855</v>
      </c>
      <c r="I52">
        <v>0</v>
      </c>
      <c r="J52">
        <v>0</v>
      </c>
    </row>
    <row r="53" spans="1:10" x14ac:dyDescent="0.35">
      <c r="A53" t="str">
        <f t="shared" si="0"/>
        <v>DISTRIBUCION VOLUMEN X CRITERIO (kg ó litros).T.Carne Ing.NIVEL ALTO</v>
      </c>
      <c r="B53">
        <v>0</v>
      </c>
      <c r="C53">
        <v>0</v>
      </c>
      <c r="D53" t="s">
        <v>86</v>
      </c>
      <c r="E53">
        <v>22.669880295758194</v>
      </c>
      <c r="F53">
        <v>20.021506620534115</v>
      </c>
      <c r="G53">
        <v>13.061555564587469</v>
      </c>
      <c r="H53">
        <v>21.537770387718467</v>
      </c>
      <c r="I53">
        <v>0</v>
      </c>
      <c r="J53">
        <v>0</v>
      </c>
    </row>
    <row r="54" spans="1:10" x14ac:dyDescent="0.35">
      <c r="A54" t="str">
        <f t="shared" si="0"/>
        <v>DISTRIBUCION VOLUMEN X CRITERIO (kg ó litros).T.Carne Ing.NIVEL MEDIO ALTO</v>
      </c>
      <c r="B54">
        <v>0</v>
      </c>
      <c r="C54">
        <v>0</v>
      </c>
      <c r="D54" t="s">
        <v>87</v>
      </c>
      <c r="E54">
        <v>13.15818690857456</v>
      </c>
      <c r="F54">
        <v>9.1095224793184038</v>
      </c>
      <c r="G54">
        <v>16.347018537459903</v>
      </c>
      <c r="H54">
        <v>10.572201708436149</v>
      </c>
      <c r="I54">
        <v>0</v>
      </c>
      <c r="J54">
        <v>0</v>
      </c>
    </row>
    <row r="55" spans="1:10" x14ac:dyDescent="0.35">
      <c r="A55" t="str">
        <f t="shared" si="0"/>
        <v>DISTRIBUCION VOLUMEN X CRITERIO (kg ó litros).T.Carne Ing.NIVEL MEDIO</v>
      </c>
      <c r="B55">
        <v>0</v>
      </c>
      <c r="C55">
        <v>0</v>
      </c>
      <c r="D55" t="s">
        <v>88</v>
      </c>
      <c r="E55">
        <v>24.957172676408142</v>
      </c>
      <c r="F55">
        <v>34.839986246120851</v>
      </c>
      <c r="G55">
        <v>33.53019413735224</v>
      </c>
      <c r="H55">
        <v>28.222012449827421</v>
      </c>
      <c r="I55">
        <v>0</v>
      </c>
      <c r="J55">
        <v>0</v>
      </c>
    </row>
    <row r="56" spans="1:10" x14ac:dyDescent="0.35">
      <c r="A56" t="str">
        <f t="shared" si="0"/>
        <v>DISTRIBUCION VOLUMEN X CRITERIO (kg ó litros).T.Carne Ing.NIVEL MEDIO BAJO</v>
      </c>
      <c r="B56">
        <v>0</v>
      </c>
      <c r="C56">
        <v>0</v>
      </c>
      <c r="D56" t="s">
        <v>89</v>
      </c>
      <c r="E56">
        <v>14.019626073202105</v>
      </c>
      <c r="F56">
        <v>15.793594788641965</v>
      </c>
      <c r="G56">
        <v>12.514770746940815</v>
      </c>
      <c r="H56">
        <v>20.737205041432112</v>
      </c>
      <c r="I56">
        <v>0</v>
      </c>
      <c r="J56">
        <v>0</v>
      </c>
    </row>
    <row r="57" spans="1:10" x14ac:dyDescent="0.35">
      <c r="A57" t="str">
        <f t="shared" si="0"/>
        <v>DISTRIBUCION VOLUMEN X CRITERIO (kg ó litros).T.Carne Ing.NIVEL BAJO</v>
      </c>
      <c r="B57">
        <v>0</v>
      </c>
      <c r="C57">
        <v>0</v>
      </c>
      <c r="D57" t="s">
        <v>90</v>
      </c>
      <c r="E57">
        <v>25.195131482846516</v>
      </c>
      <c r="F57">
        <v>20.235395710858402</v>
      </c>
      <c r="G57">
        <v>24.54646377512471</v>
      </c>
      <c r="H57">
        <v>18.930807669111786</v>
      </c>
      <c r="I57">
        <v>0</v>
      </c>
      <c r="J57">
        <v>0</v>
      </c>
    </row>
    <row r="58" spans="1:10" x14ac:dyDescent="0.35">
      <c r="A58" t="str">
        <f>$B$2&amp;$C$58&amp;D58</f>
        <v>DISTRIBUCION VOLUMEN X CRITERIO (kg ó litros).T.Pescados/Marisc.IngT.ESPAÑA</v>
      </c>
      <c r="B58">
        <v>0</v>
      </c>
      <c r="C58" t="s">
        <v>150</v>
      </c>
      <c r="D58" t="s">
        <v>22</v>
      </c>
      <c r="E58">
        <v>100</v>
      </c>
      <c r="F58">
        <v>100</v>
      </c>
      <c r="G58">
        <v>100</v>
      </c>
      <c r="H58">
        <v>100</v>
      </c>
      <c r="I58">
        <v>0</v>
      </c>
      <c r="J58">
        <v>0</v>
      </c>
    </row>
    <row r="59" spans="1:10" x14ac:dyDescent="0.35">
      <c r="A59" t="str">
        <f t="shared" ref="A59:A85" si="1">$B$2&amp;$C$58&amp;D59</f>
        <v>DISTRIBUCION VOLUMEN X CRITERIO (kg ó litros).T.Pescados/Marisc.IngBCN AM</v>
      </c>
      <c r="B59">
        <v>0</v>
      </c>
      <c r="C59">
        <v>0</v>
      </c>
      <c r="D59" t="s">
        <v>72</v>
      </c>
      <c r="E59">
        <v>18.605657875478531</v>
      </c>
      <c r="F59">
        <v>12.068571521002317</v>
      </c>
      <c r="G59">
        <v>3.5553961331831316</v>
      </c>
      <c r="H59">
        <v>11.322148498728152</v>
      </c>
      <c r="I59">
        <v>0</v>
      </c>
      <c r="J59">
        <v>0</v>
      </c>
    </row>
    <row r="60" spans="1:10" x14ac:dyDescent="0.35">
      <c r="A60" t="str">
        <f t="shared" si="1"/>
        <v>DISTRIBUCION VOLUMEN X CRITERIO (kg ó litros).T.Pescados/Marisc.IngREST.CAT ARAGON</v>
      </c>
      <c r="B60">
        <v>0</v>
      </c>
      <c r="C60">
        <v>0</v>
      </c>
      <c r="D60" t="s">
        <v>73</v>
      </c>
      <c r="E60">
        <v>22.300634828635673</v>
      </c>
      <c r="F60">
        <v>33.122838447463401</v>
      </c>
      <c r="G60">
        <v>18.841714991658286</v>
      </c>
      <c r="H60">
        <v>24.989785100747802</v>
      </c>
      <c r="I60">
        <v>0</v>
      </c>
      <c r="J60">
        <v>0</v>
      </c>
    </row>
    <row r="61" spans="1:10" x14ac:dyDescent="0.35">
      <c r="A61" t="str">
        <f t="shared" si="1"/>
        <v>DISTRIBUCION VOLUMEN X CRITERIO (kg ó litros).T.Pescados/Marisc.IngLEVANTE</v>
      </c>
      <c r="B61">
        <v>0</v>
      </c>
      <c r="C61">
        <v>0</v>
      </c>
      <c r="D61" t="s">
        <v>74</v>
      </c>
      <c r="E61">
        <v>7.7291906658958549</v>
      </c>
      <c r="F61">
        <v>8.4530465671497392</v>
      </c>
      <c r="G61">
        <v>31.769908460647112</v>
      </c>
      <c r="H61">
        <v>22.667463068247901</v>
      </c>
      <c r="I61">
        <v>0</v>
      </c>
      <c r="J61">
        <v>0</v>
      </c>
    </row>
    <row r="62" spans="1:10" x14ac:dyDescent="0.35">
      <c r="A62" t="str">
        <f t="shared" si="1"/>
        <v>DISTRIBUCION VOLUMEN X CRITERIO (kg ó litros).T.Pescados/Marisc.IngANDALUCIA</v>
      </c>
      <c r="B62">
        <v>0</v>
      </c>
      <c r="C62">
        <v>0</v>
      </c>
      <c r="D62" t="s">
        <v>75</v>
      </c>
      <c r="E62">
        <v>19.04636653408561</v>
      </c>
      <c r="F62">
        <v>12.584781033335002</v>
      </c>
      <c r="G62">
        <v>15.806647683848343</v>
      </c>
      <c r="H62">
        <v>20.402950714576491</v>
      </c>
      <c r="I62">
        <v>0</v>
      </c>
      <c r="J62">
        <v>0</v>
      </c>
    </row>
    <row r="63" spans="1:10" x14ac:dyDescent="0.35">
      <c r="A63" t="str">
        <f t="shared" si="1"/>
        <v>DISTRIBUCION VOLUMEN X CRITERIO (kg ó litros).T.Pescados/Marisc.IngMDD AM</v>
      </c>
      <c r="B63">
        <v>0</v>
      </c>
      <c r="C63">
        <v>0</v>
      </c>
      <c r="D63" t="s">
        <v>76</v>
      </c>
      <c r="E63">
        <v>10.756753264657418</v>
      </c>
      <c r="F63">
        <v>12.167856035586908</v>
      </c>
      <c r="G63">
        <v>7.0551205817360367</v>
      </c>
      <c r="H63">
        <v>4.1687607083701481</v>
      </c>
      <c r="I63">
        <v>0</v>
      </c>
      <c r="J63">
        <v>0</v>
      </c>
    </row>
    <row r="64" spans="1:10" x14ac:dyDescent="0.35">
      <c r="A64" t="str">
        <f t="shared" si="1"/>
        <v>DISTRIBUCION VOLUMEN X CRITERIO (kg ó litros).T.Pescados/Marisc.IngRTO CENTRO</v>
      </c>
      <c r="B64">
        <v>0</v>
      </c>
      <c r="C64">
        <v>0</v>
      </c>
      <c r="D64" t="s">
        <v>77</v>
      </c>
      <c r="E64">
        <v>5.3828246346883324</v>
      </c>
      <c r="F64">
        <v>6.505397512412582</v>
      </c>
      <c r="G64">
        <v>4.907039496435833</v>
      </c>
      <c r="H64">
        <v>4.6119586937415349</v>
      </c>
      <c r="I64">
        <v>0</v>
      </c>
      <c r="J64">
        <v>0</v>
      </c>
    </row>
    <row r="65" spans="1:10" x14ac:dyDescent="0.35">
      <c r="A65" t="str">
        <f t="shared" si="1"/>
        <v>DISTRIBUCION VOLUMEN X CRITERIO (kg ó litros).T.Pescados/Marisc.IngNORTE-CENTRO</v>
      </c>
      <c r="B65">
        <v>0</v>
      </c>
      <c r="C65">
        <v>0</v>
      </c>
      <c r="D65" t="s">
        <v>78</v>
      </c>
      <c r="E65">
        <v>5.1410007647060212</v>
      </c>
      <c r="F65">
        <v>2.6798881527765026</v>
      </c>
      <c r="G65">
        <v>3.6372810998444889</v>
      </c>
      <c r="H65">
        <v>2.1862741089394389</v>
      </c>
      <c r="I65">
        <v>0</v>
      </c>
      <c r="J65">
        <v>0</v>
      </c>
    </row>
    <row r="66" spans="1:10" x14ac:dyDescent="0.35">
      <c r="A66" t="str">
        <f t="shared" si="1"/>
        <v>DISTRIBUCION VOLUMEN X CRITERIO (kg ó litros).T.Pescados/Marisc.IngNOROESTE</v>
      </c>
      <c r="B66">
        <v>0</v>
      </c>
      <c r="C66">
        <v>0</v>
      </c>
      <c r="D66" t="s">
        <v>79</v>
      </c>
      <c r="E66">
        <v>11.037568399139845</v>
      </c>
      <c r="F66">
        <v>12.417622868504035</v>
      </c>
      <c r="G66">
        <v>14.426886320091167</v>
      </c>
      <c r="H66">
        <v>9.6506634183746307</v>
      </c>
      <c r="I66">
        <v>0</v>
      </c>
      <c r="J66">
        <v>0</v>
      </c>
    </row>
    <row r="67" spans="1:10" x14ac:dyDescent="0.35">
      <c r="A67" t="str">
        <f t="shared" si="1"/>
        <v>DISTRIBUCION VOLUMEN X CRITERIO (kg ó litros).T.Pescados/Marisc.Ing&lt;2MIL</v>
      </c>
      <c r="B67">
        <v>0</v>
      </c>
      <c r="C67">
        <v>0</v>
      </c>
      <c r="D67" t="s">
        <v>41</v>
      </c>
      <c r="E67">
        <v>2.9125995140529275</v>
      </c>
      <c r="F67">
        <v>1.0371756568214401</v>
      </c>
      <c r="G67">
        <v>1.4820102487030873</v>
      </c>
      <c r="H67" t="s">
        <v>91</v>
      </c>
      <c r="I67">
        <v>0</v>
      </c>
      <c r="J67">
        <v>0</v>
      </c>
    </row>
    <row r="68" spans="1:10" x14ac:dyDescent="0.35">
      <c r="A68" t="str">
        <f t="shared" si="1"/>
        <v>DISTRIBUCION VOLUMEN X CRITERIO (kg ó litros).T.Pescados/Marisc.Ing2-5MIL</v>
      </c>
      <c r="B68">
        <v>0</v>
      </c>
      <c r="C68">
        <v>0</v>
      </c>
      <c r="D68" t="s">
        <v>44</v>
      </c>
      <c r="E68">
        <v>3.2878694262719028</v>
      </c>
      <c r="F68">
        <v>3.2536838666791921</v>
      </c>
      <c r="G68">
        <v>6.7047480559079524</v>
      </c>
      <c r="H68">
        <v>2.2315192803457968</v>
      </c>
      <c r="I68">
        <v>0</v>
      </c>
      <c r="J68">
        <v>0</v>
      </c>
    </row>
    <row r="69" spans="1:10" x14ac:dyDescent="0.35">
      <c r="A69" t="str">
        <f t="shared" si="1"/>
        <v>DISTRIBUCION VOLUMEN X CRITERIO (kg ó litros).T.Pescados/Marisc.Ing5-10MIL</v>
      </c>
      <c r="B69">
        <v>0</v>
      </c>
      <c r="C69">
        <v>0</v>
      </c>
      <c r="D69" t="s">
        <v>46</v>
      </c>
      <c r="E69">
        <v>10.595260932324896</v>
      </c>
      <c r="F69">
        <v>19.837707826079633</v>
      </c>
      <c r="G69">
        <v>11.668272262030252</v>
      </c>
      <c r="H69">
        <v>5.6566307715656334</v>
      </c>
      <c r="I69">
        <v>0</v>
      </c>
      <c r="J69">
        <v>0</v>
      </c>
    </row>
    <row r="70" spans="1:10" x14ac:dyDescent="0.35">
      <c r="A70" t="str">
        <f t="shared" si="1"/>
        <v>DISTRIBUCION VOLUMEN X CRITERIO (kg ó litros).T.Pescados/Marisc.Ing10-30MIL</v>
      </c>
      <c r="B70">
        <v>0</v>
      </c>
      <c r="C70">
        <v>0</v>
      </c>
      <c r="D70" t="s">
        <v>48</v>
      </c>
      <c r="E70">
        <v>21.20745311477895</v>
      </c>
      <c r="F70">
        <v>17.008446277857399</v>
      </c>
      <c r="G70">
        <v>17.443301318705608</v>
      </c>
      <c r="H70">
        <v>24.343057714844253</v>
      </c>
      <c r="I70">
        <v>0</v>
      </c>
      <c r="J70">
        <v>0</v>
      </c>
    </row>
    <row r="71" spans="1:10" x14ac:dyDescent="0.35">
      <c r="A71" t="str">
        <f t="shared" si="1"/>
        <v>DISTRIBUCION VOLUMEN X CRITERIO (kg ó litros).T.Pescados/Marisc.Ing30-100MIL</v>
      </c>
      <c r="B71">
        <v>0</v>
      </c>
      <c r="C71">
        <v>0</v>
      </c>
      <c r="D71" t="s">
        <v>50</v>
      </c>
      <c r="E71">
        <v>22.860862591907662</v>
      </c>
      <c r="F71">
        <v>25.913410408636</v>
      </c>
      <c r="G71">
        <v>23.112202210550674</v>
      </c>
      <c r="H71">
        <v>31.632999810630285</v>
      </c>
      <c r="I71">
        <v>0</v>
      </c>
      <c r="J71">
        <v>0</v>
      </c>
    </row>
    <row r="72" spans="1:10" x14ac:dyDescent="0.35">
      <c r="A72" t="str">
        <f t="shared" si="1"/>
        <v>DISTRIBUCION VOLUMEN X CRITERIO (kg ó litros).T.Pescados/Marisc.Ing100-200MIL</v>
      </c>
      <c r="B72">
        <v>0</v>
      </c>
      <c r="C72">
        <v>0</v>
      </c>
      <c r="D72" t="s">
        <v>52</v>
      </c>
      <c r="E72">
        <v>6.460512264544839</v>
      </c>
      <c r="F72">
        <v>5.2510408662956376</v>
      </c>
      <c r="G72">
        <v>8.2784680535981376</v>
      </c>
      <c r="H72">
        <v>12.75719647765432</v>
      </c>
      <c r="I72">
        <v>0</v>
      </c>
      <c r="J72">
        <v>0</v>
      </c>
    </row>
    <row r="73" spans="1:10" x14ac:dyDescent="0.35">
      <c r="A73" t="str">
        <f t="shared" si="1"/>
        <v>DISTRIBUCION VOLUMEN X CRITERIO (kg ó litros).T.Pescados/Marisc.Ing200-500MIL</v>
      </c>
      <c r="B73">
        <v>0</v>
      </c>
      <c r="C73">
        <v>0</v>
      </c>
      <c r="D73" t="s">
        <v>54</v>
      </c>
      <c r="E73">
        <v>19.186149211195065</v>
      </c>
      <c r="F73">
        <v>12.649308810366936</v>
      </c>
      <c r="G73">
        <v>21.579386692142556</v>
      </c>
      <c r="H73">
        <v>14.650458542195485</v>
      </c>
      <c r="I73">
        <v>0</v>
      </c>
      <c r="J73">
        <v>0</v>
      </c>
    </row>
    <row r="74" spans="1:10" x14ac:dyDescent="0.35">
      <c r="A74" t="str">
        <f t="shared" si="1"/>
        <v>DISTRIBUCION VOLUMEN X CRITERIO (kg ó litros).T.Pescados/Marisc.Ing&gt;500MIL</v>
      </c>
      <c r="B74">
        <v>0</v>
      </c>
      <c r="C74">
        <v>0</v>
      </c>
      <c r="D74" t="s">
        <v>56</v>
      </c>
      <c r="E74">
        <v>13.48929467402265</v>
      </c>
      <c r="F74">
        <v>15.049229609254116</v>
      </c>
      <c r="G74">
        <v>9.7316095836083285</v>
      </c>
      <c r="H74">
        <v>8.7281360056686204</v>
      </c>
      <c r="I74">
        <v>0</v>
      </c>
      <c r="J74">
        <v>0</v>
      </c>
    </row>
    <row r="75" spans="1:10" x14ac:dyDescent="0.35">
      <c r="A75" t="str">
        <f t="shared" si="1"/>
        <v>DISTRIBUCION VOLUMEN X CRITERIO (kg ó litros).T.Pescados/Marisc.IngDE 15 A 19 AÑOS</v>
      </c>
      <c r="B75">
        <v>0</v>
      </c>
      <c r="C75">
        <v>0</v>
      </c>
      <c r="D75" t="s">
        <v>80</v>
      </c>
      <c r="E75">
        <v>0.62097011670518432</v>
      </c>
      <c r="F75" t="s">
        <v>91</v>
      </c>
      <c r="G75">
        <v>9.2237697835935837</v>
      </c>
      <c r="H75">
        <v>0.59127403686594493</v>
      </c>
      <c r="I75">
        <v>0</v>
      </c>
      <c r="J75">
        <v>0</v>
      </c>
    </row>
    <row r="76" spans="1:10" x14ac:dyDescent="0.35">
      <c r="A76" t="str">
        <f t="shared" si="1"/>
        <v>DISTRIBUCION VOLUMEN X CRITERIO (kg ó litros).T.Pescados/Marisc.IngDE 20 A 24 AÑOS</v>
      </c>
      <c r="B76">
        <v>0</v>
      </c>
      <c r="C76">
        <v>0</v>
      </c>
      <c r="D76" t="s">
        <v>81</v>
      </c>
      <c r="E76">
        <v>8.3419622380052019</v>
      </c>
      <c r="F76">
        <v>0.98433641615964884</v>
      </c>
      <c r="G76">
        <v>4.4364338297249839</v>
      </c>
      <c r="H76">
        <v>1.2167245770510073</v>
      </c>
      <c r="I76">
        <v>0</v>
      </c>
      <c r="J76">
        <v>0</v>
      </c>
    </row>
    <row r="77" spans="1:10" x14ac:dyDescent="0.35">
      <c r="A77" t="str">
        <f t="shared" si="1"/>
        <v>DISTRIBUCION VOLUMEN X CRITERIO (kg ó litros).T.Pescados/Marisc.IngDE 25 A 34 AÑOS</v>
      </c>
      <c r="B77">
        <v>0</v>
      </c>
      <c r="C77">
        <v>0</v>
      </c>
      <c r="D77" t="s">
        <v>82</v>
      </c>
      <c r="E77">
        <v>11.431476853299957</v>
      </c>
      <c r="F77">
        <v>9.4554531318374124</v>
      </c>
      <c r="G77">
        <v>5.315872772754739</v>
      </c>
      <c r="H77">
        <v>3.9018710733800317</v>
      </c>
      <c r="I77">
        <v>0</v>
      </c>
      <c r="J77">
        <v>0</v>
      </c>
    </row>
    <row r="78" spans="1:10" x14ac:dyDescent="0.35">
      <c r="A78" t="str">
        <f t="shared" si="1"/>
        <v>DISTRIBUCION VOLUMEN X CRITERIO (kg ó litros).T.Pescados/Marisc.IngDE 35 A 49 AÑOS</v>
      </c>
      <c r="B78">
        <v>0</v>
      </c>
      <c r="C78">
        <v>0</v>
      </c>
      <c r="D78" t="s">
        <v>83</v>
      </c>
      <c r="E78">
        <v>16.227677848519743</v>
      </c>
      <c r="F78">
        <v>14.378040292505077</v>
      </c>
      <c r="G78">
        <v>31.262189170385678</v>
      </c>
      <c r="H78">
        <v>29.29042490904369</v>
      </c>
      <c r="I78">
        <v>0</v>
      </c>
      <c r="J78">
        <v>0</v>
      </c>
    </row>
    <row r="79" spans="1:10" x14ac:dyDescent="0.35">
      <c r="A79" t="str">
        <f t="shared" si="1"/>
        <v>DISTRIBUCION VOLUMEN X CRITERIO (kg ó litros).T.Pescados/Marisc.IngDE 50 A 59 AÑOS</v>
      </c>
      <c r="B79">
        <v>0</v>
      </c>
      <c r="C79">
        <v>0</v>
      </c>
      <c r="D79" t="s">
        <v>84</v>
      </c>
      <c r="E79">
        <v>13.220368812310863</v>
      </c>
      <c r="F79">
        <v>14.883918264485999</v>
      </c>
      <c r="G79">
        <v>23.571207931424283</v>
      </c>
      <c r="H79">
        <v>15.474976901823206</v>
      </c>
      <c r="I79">
        <v>0</v>
      </c>
      <c r="J79">
        <v>0</v>
      </c>
    </row>
    <row r="80" spans="1:10" x14ac:dyDescent="0.35">
      <c r="A80" t="str">
        <f t="shared" si="1"/>
        <v>DISTRIBUCION VOLUMEN X CRITERIO (kg ó litros).T.Pescados/Marisc.IngDE 60 A 75 AÑOS</v>
      </c>
      <c r="B80">
        <v>0</v>
      </c>
      <c r="C80">
        <v>0</v>
      </c>
      <c r="D80" t="s">
        <v>85</v>
      </c>
      <c r="E80">
        <v>50.157543778096958</v>
      </c>
      <c r="F80">
        <v>60.298255701538018</v>
      </c>
      <c r="G80">
        <v>26.19052541241393</v>
      </c>
      <c r="H80">
        <v>49.524725976414651</v>
      </c>
      <c r="I80">
        <v>0</v>
      </c>
      <c r="J80">
        <v>0</v>
      </c>
    </row>
    <row r="81" spans="1:10" x14ac:dyDescent="0.35">
      <c r="A81" t="str">
        <f t="shared" si="1"/>
        <v>DISTRIBUCION VOLUMEN X CRITERIO (kg ó litros).T.Pescados/Marisc.IngNIVEL ALTO</v>
      </c>
      <c r="B81">
        <v>0</v>
      </c>
      <c r="C81">
        <v>0</v>
      </c>
      <c r="D81" t="s">
        <v>86</v>
      </c>
      <c r="E81">
        <v>17.759915577490762</v>
      </c>
      <c r="F81">
        <v>15.12960914339692</v>
      </c>
      <c r="G81">
        <v>13.117846965101309</v>
      </c>
      <c r="H81">
        <v>20.035951089471133</v>
      </c>
      <c r="I81">
        <v>0</v>
      </c>
      <c r="J81">
        <v>0</v>
      </c>
    </row>
    <row r="82" spans="1:10" x14ac:dyDescent="0.35">
      <c r="A82" t="str">
        <f t="shared" si="1"/>
        <v>DISTRIBUCION VOLUMEN X CRITERIO (kg ó litros).T.Pescados/Marisc.IngNIVEL MEDIO ALTO</v>
      </c>
      <c r="B82">
        <v>0</v>
      </c>
      <c r="C82">
        <v>0</v>
      </c>
      <c r="D82" t="s">
        <v>87</v>
      </c>
      <c r="E82">
        <v>6.883755490530814</v>
      </c>
      <c r="F82">
        <v>4.383448166072017</v>
      </c>
      <c r="G82">
        <v>21.813435614109014</v>
      </c>
      <c r="H82">
        <v>6.262254071898246</v>
      </c>
      <c r="I82">
        <v>0</v>
      </c>
      <c r="J82">
        <v>0</v>
      </c>
    </row>
    <row r="83" spans="1:10" x14ac:dyDescent="0.35">
      <c r="A83" t="str">
        <f t="shared" si="1"/>
        <v>DISTRIBUCION VOLUMEN X CRITERIO (kg ó litros).T.Pescados/Marisc.IngNIVEL MEDIO</v>
      </c>
      <c r="B83">
        <v>0</v>
      </c>
      <c r="C83">
        <v>0</v>
      </c>
      <c r="D83" t="s">
        <v>88</v>
      </c>
      <c r="E83">
        <v>23.244035083982222</v>
      </c>
      <c r="F83">
        <v>35.920272429485969</v>
      </c>
      <c r="G83">
        <v>24.515356767836494</v>
      </c>
      <c r="H83">
        <v>45.544495478007498</v>
      </c>
      <c r="I83">
        <v>0</v>
      </c>
      <c r="J83">
        <v>0</v>
      </c>
    </row>
    <row r="84" spans="1:10" x14ac:dyDescent="0.35">
      <c r="A84" t="str">
        <f t="shared" si="1"/>
        <v>DISTRIBUCION VOLUMEN X CRITERIO (kg ó litros).T.Pescados/Marisc.IngNIVEL MEDIO BAJO</v>
      </c>
      <c r="B84">
        <v>0</v>
      </c>
      <c r="C84">
        <v>0</v>
      </c>
      <c r="D84" t="s">
        <v>89</v>
      </c>
      <c r="E84">
        <v>20.41184377033186</v>
      </c>
      <c r="F84">
        <v>13.414887483682165</v>
      </c>
      <c r="G84">
        <v>14.070467679952408</v>
      </c>
      <c r="H84">
        <v>15.453756713909907</v>
      </c>
      <c r="I84">
        <v>0</v>
      </c>
      <c r="J84">
        <v>0</v>
      </c>
    </row>
    <row r="85" spans="1:10" x14ac:dyDescent="0.35">
      <c r="A85" t="str">
        <f t="shared" si="1"/>
        <v>DISTRIBUCION VOLUMEN X CRITERIO (kg ó litros).T.Pescados/Marisc.IngNIVEL BAJO</v>
      </c>
      <c r="B85">
        <v>0</v>
      </c>
      <c r="C85">
        <v>0</v>
      </c>
      <c r="D85" t="s">
        <v>90</v>
      </c>
      <c r="E85">
        <v>31.700454820508021</v>
      </c>
      <c r="F85">
        <v>31.15178910769324</v>
      </c>
      <c r="G85">
        <v>26.482891005433874</v>
      </c>
      <c r="H85">
        <v>12.703545795883356</v>
      </c>
      <c r="I85">
        <v>0</v>
      </c>
      <c r="J85">
        <v>0</v>
      </c>
    </row>
    <row r="86" spans="1:10" x14ac:dyDescent="0.35">
      <c r="A86" t="str">
        <f>$B$2&amp;$C$86&amp;D86</f>
        <v>DISTRIBUCION VOLUMEN X CRITERIO (kg ó litros).Derivados lacteos IngT.ESPAÑA</v>
      </c>
      <c r="B86">
        <v>0</v>
      </c>
      <c r="C86" t="s">
        <v>151</v>
      </c>
      <c r="D86" t="s">
        <v>22</v>
      </c>
      <c r="E86">
        <v>100</v>
      </c>
      <c r="F86">
        <v>100</v>
      </c>
      <c r="G86">
        <v>100</v>
      </c>
      <c r="H86">
        <v>100</v>
      </c>
      <c r="I86">
        <v>0</v>
      </c>
      <c r="J86">
        <v>0</v>
      </c>
    </row>
    <row r="87" spans="1:10" x14ac:dyDescent="0.35">
      <c r="A87" t="str">
        <f t="shared" ref="A87:A113" si="2">$B$2&amp;$C$86&amp;D87</f>
        <v>DISTRIBUCION VOLUMEN X CRITERIO (kg ó litros).Derivados lacteos IngBCN AM</v>
      </c>
      <c r="B87">
        <v>0</v>
      </c>
      <c r="C87">
        <v>0</v>
      </c>
      <c r="D87" t="s">
        <v>72</v>
      </c>
      <c r="E87">
        <v>9.7709704465847143</v>
      </c>
      <c r="F87">
        <v>9.7533467598183403</v>
      </c>
      <c r="G87">
        <v>6.6439373122606211</v>
      </c>
      <c r="H87">
        <v>26.494888993930211</v>
      </c>
      <c r="I87">
        <v>0</v>
      </c>
      <c r="J87">
        <v>0</v>
      </c>
    </row>
    <row r="88" spans="1:10" x14ac:dyDescent="0.35">
      <c r="A88" t="str">
        <f t="shared" si="2"/>
        <v>DISTRIBUCION VOLUMEN X CRITERIO (kg ó litros).Derivados lacteos IngREST.CAT ARAGON</v>
      </c>
      <c r="B88">
        <v>0</v>
      </c>
      <c r="C88">
        <v>0</v>
      </c>
      <c r="D88" t="s">
        <v>73</v>
      </c>
      <c r="E88">
        <v>14.429671938473573</v>
      </c>
      <c r="F88">
        <v>9.9765620894486702</v>
      </c>
      <c r="G88">
        <v>16.100195058816094</v>
      </c>
      <c r="H88">
        <v>4.8016304155226033</v>
      </c>
      <c r="I88">
        <v>0</v>
      </c>
      <c r="J88">
        <v>0</v>
      </c>
    </row>
    <row r="89" spans="1:10" x14ac:dyDescent="0.35">
      <c r="A89" t="str">
        <f t="shared" si="2"/>
        <v>DISTRIBUCION VOLUMEN X CRITERIO (kg ó litros).Derivados lacteos IngLEVANTE</v>
      </c>
      <c r="B89">
        <v>0</v>
      </c>
      <c r="C89">
        <v>0</v>
      </c>
      <c r="D89" t="s">
        <v>74</v>
      </c>
      <c r="E89">
        <v>13.203176697314115</v>
      </c>
      <c r="F89">
        <v>16.642510317624044</v>
      </c>
      <c r="G89">
        <v>26.217114091631927</v>
      </c>
      <c r="H89">
        <v>16.947531716293426</v>
      </c>
      <c r="I89">
        <v>0</v>
      </c>
      <c r="J89">
        <v>0</v>
      </c>
    </row>
    <row r="90" spans="1:10" x14ac:dyDescent="0.35">
      <c r="A90" t="str">
        <f t="shared" si="2"/>
        <v>DISTRIBUCION VOLUMEN X CRITERIO (kg ó litros).Derivados lacteos IngANDALUCIA</v>
      </c>
      <c r="B90">
        <v>0</v>
      </c>
      <c r="C90">
        <v>0</v>
      </c>
      <c r="D90" t="s">
        <v>75</v>
      </c>
      <c r="E90">
        <v>22.697135313277091</v>
      </c>
      <c r="F90">
        <v>23.764291498232428</v>
      </c>
      <c r="G90">
        <v>22.999536615965781</v>
      </c>
      <c r="H90">
        <v>16.068615631854126</v>
      </c>
      <c r="I90">
        <v>0</v>
      </c>
      <c r="J90">
        <v>0</v>
      </c>
    </row>
    <row r="91" spans="1:10" x14ac:dyDescent="0.35">
      <c r="A91" t="str">
        <f t="shared" si="2"/>
        <v>DISTRIBUCION VOLUMEN X CRITERIO (kg ó litros).Derivados lacteos IngMDD AM</v>
      </c>
      <c r="B91">
        <v>0</v>
      </c>
      <c r="C91">
        <v>0</v>
      </c>
      <c r="D91" t="s">
        <v>76</v>
      </c>
      <c r="E91">
        <v>16.896868143022122</v>
      </c>
      <c r="F91">
        <v>14.772795056667007</v>
      </c>
      <c r="G91">
        <v>10.250495167903143</v>
      </c>
      <c r="H91">
        <v>12.078172471320659</v>
      </c>
      <c r="I91">
        <v>0</v>
      </c>
      <c r="J91">
        <v>0</v>
      </c>
    </row>
    <row r="92" spans="1:10" x14ac:dyDescent="0.35">
      <c r="A92" t="str">
        <f t="shared" si="2"/>
        <v>DISTRIBUCION VOLUMEN X CRITERIO (kg ó litros).Derivados lacteos IngRTO CENTRO</v>
      </c>
      <c r="B92">
        <v>0</v>
      </c>
      <c r="C92">
        <v>0</v>
      </c>
      <c r="D92" t="s">
        <v>77</v>
      </c>
      <c r="E92">
        <v>7.255787960420883</v>
      </c>
      <c r="F92">
        <v>6.7345260260533006</v>
      </c>
      <c r="G92">
        <v>5.1893100947673787</v>
      </c>
      <c r="H92">
        <v>5.8860520438725423</v>
      </c>
      <c r="I92">
        <v>0</v>
      </c>
      <c r="J92">
        <v>0</v>
      </c>
    </row>
    <row r="93" spans="1:10" x14ac:dyDescent="0.35">
      <c r="A93" t="str">
        <f t="shared" si="2"/>
        <v>DISTRIBUCION VOLUMEN X CRITERIO (kg ó litros).Derivados lacteos IngNORTE-CENTRO</v>
      </c>
      <c r="B93">
        <v>0</v>
      </c>
      <c r="C93">
        <v>0</v>
      </c>
      <c r="D93" t="s">
        <v>78</v>
      </c>
      <c r="E93">
        <v>7.94041141466976</v>
      </c>
      <c r="F93">
        <v>13.687357159748695</v>
      </c>
      <c r="G93">
        <v>6.8755108123625881</v>
      </c>
      <c r="H93">
        <v>12.497596529410401</v>
      </c>
      <c r="I93">
        <v>0</v>
      </c>
      <c r="J93">
        <v>0</v>
      </c>
    </row>
    <row r="94" spans="1:10" x14ac:dyDescent="0.35">
      <c r="A94" t="str">
        <f t="shared" si="2"/>
        <v>DISTRIBUCION VOLUMEN X CRITERIO (kg ó litros).Derivados lacteos IngNOROESTE</v>
      </c>
      <c r="B94">
        <v>0</v>
      </c>
      <c r="C94">
        <v>0</v>
      </c>
      <c r="D94" t="s">
        <v>79</v>
      </c>
      <c r="E94">
        <v>7.8059822587816479</v>
      </c>
      <c r="F94">
        <v>4.6686052374500511</v>
      </c>
      <c r="G94">
        <v>5.7238981448707271</v>
      </c>
      <c r="H94">
        <v>5.2255095265217841</v>
      </c>
      <c r="I94">
        <v>0</v>
      </c>
      <c r="J94">
        <v>0</v>
      </c>
    </row>
    <row r="95" spans="1:10" x14ac:dyDescent="0.35">
      <c r="A95" t="str">
        <f t="shared" si="2"/>
        <v>DISTRIBUCION VOLUMEN X CRITERIO (kg ó litros).Derivados lacteos Ing&lt;2MIL</v>
      </c>
      <c r="B95">
        <v>0</v>
      </c>
      <c r="C95">
        <v>0</v>
      </c>
      <c r="D95" t="s">
        <v>41</v>
      </c>
      <c r="E95">
        <v>1.2879048065469234</v>
      </c>
      <c r="F95">
        <v>1.7752736434157799</v>
      </c>
      <c r="G95">
        <v>2.5485138681493207</v>
      </c>
      <c r="H95">
        <v>0.75781280214023727</v>
      </c>
      <c r="I95">
        <v>0</v>
      </c>
      <c r="J95">
        <v>0</v>
      </c>
    </row>
    <row r="96" spans="1:10" x14ac:dyDescent="0.35">
      <c r="A96" t="str">
        <f t="shared" si="2"/>
        <v>DISTRIBUCION VOLUMEN X CRITERIO (kg ó litros).Derivados lacteos Ing2-5MIL</v>
      </c>
      <c r="B96">
        <v>0</v>
      </c>
      <c r="C96">
        <v>0</v>
      </c>
      <c r="D96" t="s">
        <v>44</v>
      </c>
      <c r="E96">
        <v>5.0649996515940305</v>
      </c>
      <c r="F96">
        <v>8.815172073722632</v>
      </c>
      <c r="G96">
        <v>6.5319751573404456</v>
      </c>
      <c r="H96">
        <v>3.6742718514916071</v>
      </c>
      <c r="I96">
        <v>0</v>
      </c>
      <c r="J96">
        <v>0</v>
      </c>
    </row>
    <row r="97" spans="1:10" x14ac:dyDescent="0.35">
      <c r="A97" t="str">
        <f t="shared" si="2"/>
        <v>DISTRIBUCION VOLUMEN X CRITERIO (kg ó litros).Derivados lacteos Ing5-10MIL</v>
      </c>
      <c r="B97">
        <v>0</v>
      </c>
      <c r="C97">
        <v>0</v>
      </c>
      <c r="D97" t="s">
        <v>46</v>
      </c>
      <c r="E97">
        <v>7.8548177882147723</v>
      </c>
      <c r="F97">
        <v>5.3835535353564792</v>
      </c>
      <c r="G97">
        <v>6.7251125251369031</v>
      </c>
      <c r="H97">
        <v>6.6085546616005768</v>
      </c>
      <c r="I97">
        <v>0</v>
      </c>
      <c r="J97">
        <v>0</v>
      </c>
    </row>
    <row r="98" spans="1:10" x14ac:dyDescent="0.35">
      <c r="A98" t="str">
        <f t="shared" si="2"/>
        <v>DISTRIBUCION VOLUMEN X CRITERIO (kg ó litros).Derivados lacteos Ing10-30MIL</v>
      </c>
      <c r="B98">
        <v>0</v>
      </c>
      <c r="C98">
        <v>0</v>
      </c>
      <c r="D98" t="s">
        <v>48</v>
      </c>
      <c r="E98">
        <v>16.122436716379831</v>
      </c>
      <c r="F98">
        <v>16.581115088403799</v>
      </c>
      <c r="G98">
        <v>18.572208738746738</v>
      </c>
      <c r="H98">
        <v>15.79522729003684</v>
      </c>
      <c r="I98">
        <v>0</v>
      </c>
      <c r="J98">
        <v>0</v>
      </c>
    </row>
    <row r="99" spans="1:10" x14ac:dyDescent="0.35">
      <c r="A99" t="str">
        <f t="shared" si="2"/>
        <v>DISTRIBUCION VOLUMEN X CRITERIO (kg ó litros).Derivados lacteos Ing30-100MIL</v>
      </c>
      <c r="B99">
        <v>0</v>
      </c>
      <c r="C99">
        <v>0</v>
      </c>
      <c r="D99" t="s">
        <v>50</v>
      </c>
      <c r="E99">
        <v>15.306342678821528</v>
      </c>
      <c r="F99">
        <v>19.416796409447617</v>
      </c>
      <c r="G99">
        <v>20.044099177560796</v>
      </c>
      <c r="H99">
        <v>17.251850213514569</v>
      </c>
      <c r="I99">
        <v>0</v>
      </c>
      <c r="J99">
        <v>0</v>
      </c>
    </row>
    <row r="100" spans="1:10" x14ac:dyDescent="0.35">
      <c r="A100" t="str">
        <f t="shared" si="2"/>
        <v>DISTRIBUCION VOLUMEN X CRITERIO (kg ó litros).Derivados lacteos Ing100-200MIL</v>
      </c>
      <c r="B100">
        <v>0</v>
      </c>
      <c r="C100">
        <v>0</v>
      </c>
      <c r="D100" t="s">
        <v>52</v>
      </c>
      <c r="E100">
        <v>13.879101291202323</v>
      </c>
      <c r="F100">
        <v>16.482596181788654</v>
      </c>
      <c r="G100">
        <v>14.537038830260308</v>
      </c>
      <c r="H100">
        <v>28.08594954039436</v>
      </c>
      <c r="I100">
        <v>0</v>
      </c>
      <c r="J100">
        <v>0</v>
      </c>
    </row>
    <row r="101" spans="1:10" x14ac:dyDescent="0.35">
      <c r="A101" t="str">
        <f t="shared" si="2"/>
        <v>DISTRIBUCION VOLUMEN X CRITERIO (kg ó litros).Derivados lacteos Ing200-500MIL</v>
      </c>
      <c r="B101">
        <v>0</v>
      </c>
      <c r="C101">
        <v>0</v>
      </c>
      <c r="D101" t="s">
        <v>54</v>
      </c>
      <c r="E101">
        <v>11.293556832571886</v>
      </c>
      <c r="F101">
        <v>14.113467693593282</v>
      </c>
      <c r="G101">
        <v>11.219696754533496</v>
      </c>
      <c r="H101">
        <v>15.027836365840869</v>
      </c>
      <c r="I101">
        <v>0</v>
      </c>
      <c r="J101">
        <v>0</v>
      </c>
    </row>
    <row r="102" spans="1:10" x14ac:dyDescent="0.35">
      <c r="A102" t="str">
        <f t="shared" si="2"/>
        <v>DISTRIBUCION VOLUMEN X CRITERIO (kg ó litros).Derivados lacteos Ing&gt;500MIL</v>
      </c>
      <c r="B102">
        <v>0</v>
      </c>
      <c r="C102">
        <v>0</v>
      </c>
      <c r="D102" t="s">
        <v>56</v>
      </c>
      <c r="E102">
        <v>29.190840977546294</v>
      </c>
      <c r="F102">
        <v>17.432022709670314</v>
      </c>
      <c r="G102">
        <v>19.821352926361332</v>
      </c>
      <c r="H102">
        <v>12.7984972156792</v>
      </c>
      <c r="I102">
        <v>0</v>
      </c>
      <c r="J102">
        <v>0</v>
      </c>
    </row>
    <row r="103" spans="1:10" x14ac:dyDescent="0.35">
      <c r="A103" t="str">
        <f t="shared" si="2"/>
        <v>DISTRIBUCION VOLUMEN X CRITERIO (kg ó litros).Derivados lacteos IngDE 15 A 19 AÑOS</v>
      </c>
      <c r="B103">
        <v>0</v>
      </c>
      <c r="C103">
        <v>0</v>
      </c>
      <c r="D103" t="s">
        <v>80</v>
      </c>
      <c r="E103">
        <v>1.6319664297388503</v>
      </c>
      <c r="F103">
        <v>0.93946182023327296</v>
      </c>
      <c r="G103">
        <v>9.287912877539668</v>
      </c>
      <c r="H103">
        <v>3.0932026823307099</v>
      </c>
      <c r="I103">
        <v>0</v>
      </c>
      <c r="J103">
        <v>0</v>
      </c>
    </row>
    <row r="104" spans="1:10" x14ac:dyDescent="0.35">
      <c r="A104" t="str">
        <f t="shared" si="2"/>
        <v>DISTRIBUCION VOLUMEN X CRITERIO (kg ó litros).Derivados lacteos IngDE 20 A 24 AÑOS</v>
      </c>
      <c r="B104">
        <v>0</v>
      </c>
      <c r="C104">
        <v>0</v>
      </c>
      <c r="D104" t="s">
        <v>81</v>
      </c>
      <c r="E104">
        <v>7.1642418211875585</v>
      </c>
      <c r="F104">
        <v>8.5985238477862005</v>
      </c>
      <c r="G104">
        <v>5.7243179280789001</v>
      </c>
      <c r="H104">
        <v>2.5206395566354662</v>
      </c>
      <c r="I104">
        <v>0</v>
      </c>
      <c r="J104">
        <v>0</v>
      </c>
    </row>
    <row r="105" spans="1:10" x14ac:dyDescent="0.35">
      <c r="A105" t="str">
        <f t="shared" si="2"/>
        <v>DISTRIBUCION VOLUMEN X CRITERIO (kg ó litros).Derivados lacteos IngDE 25 A 34 AÑOS</v>
      </c>
      <c r="B105">
        <v>0</v>
      </c>
      <c r="C105">
        <v>0</v>
      </c>
      <c r="D105" t="s">
        <v>82</v>
      </c>
      <c r="E105">
        <v>16.117165059572347</v>
      </c>
      <c r="F105">
        <v>22.636309475640786</v>
      </c>
      <c r="G105">
        <v>20.421619870614478</v>
      </c>
      <c r="H105">
        <v>23.474464797774985</v>
      </c>
      <c r="I105">
        <v>0</v>
      </c>
      <c r="J105">
        <v>0</v>
      </c>
    </row>
    <row r="106" spans="1:10" x14ac:dyDescent="0.35">
      <c r="A106" t="str">
        <f t="shared" si="2"/>
        <v>DISTRIBUCION VOLUMEN X CRITERIO (kg ó litros).Derivados lacteos IngDE 35 A 49 AÑOS</v>
      </c>
      <c r="B106">
        <v>0</v>
      </c>
      <c r="C106">
        <v>0</v>
      </c>
      <c r="D106" t="s">
        <v>83</v>
      </c>
      <c r="E106">
        <v>35.621297374795994</v>
      </c>
      <c r="F106">
        <v>34.142596198807482</v>
      </c>
      <c r="G106">
        <v>33.333792447757808</v>
      </c>
      <c r="H106">
        <v>31.931430632495534</v>
      </c>
      <c r="I106">
        <v>0</v>
      </c>
      <c r="J106">
        <v>0</v>
      </c>
    </row>
    <row r="107" spans="1:10" x14ac:dyDescent="0.35">
      <c r="A107" t="str">
        <f t="shared" si="2"/>
        <v>DISTRIBUCION VOLUMEN X CRITERIO (kg ó litros).Derivados lacteos IngDE 50 A 59 AÑOS</v>
      </c>
      <c r="B107">
        <v>0</v>
      </c>
      <c r="C107">
        <v>0</v>
      </c>
      <c r="D107" t="s">
        <v>84</v>
      </c>
      <c r="E107">
        <v>32.705793069672225</v>
      </c>
      <c r="F107">
        <v>18.632881051583151</v>
      </c>
      <c r="G107">
        <v>20.418984004816004</v>
      </c>
      <c r="H107">
        <v>13.078792865332584</v>
      </c>
      <c r="I107">
        <v>0</v>
      </c>
      <c r="J107">
        <v>0</v>
      </c>
    </row>
    <row r="108" spans="1:10" x14ac:dyDescent="0.35">
      <c r="A108" t="str">
        <f t="shared" si="2"/>
        <v>DISTRIBUCION VOLUMEN X CRITERIO (kg ó litros).Derivados lacteos IngDE 60 A 75 AÑOS</v>
      </c>
      <c r="B108">
        <v>0</v>
      </c>
      <c r="C108">
        <v>0</v>
      </c>
      <c r="D108" t="s">
        <v>85</v>
      </c>
      <c r="E108">
        <v>6.7595404272121797</v>
      </c>
      <c r="F108">
        <v>15.050222501782052</v>
      </c>
      <c r="G108">
        <v>10.81337514344999</v>
      </c>
      <c r="H108">
        <v>25.901467955033148</v>
      </c>
      <c r="I108">
        <v>0</v>
      </c>
      <c r="J108">
        <v>0</v>
      </c>
    </row>
    <row r="109" spans="1:10" x14ac:dyDescent="0.35">
      <c r="A109" t="str">
        <f t="shared" si="2"/>
        <v>DISTRIBUCION VOLUMEN X CRITERIO (kg ó litros).Derivados lacteos IngNIVEL ALTO</v>
      </c>
      <c r="B109">
        <v>0</v>
      </c>
      <c r="C109">
        <v>0</v>
      </c>
      <c r="D109" t="s">
        <v>86</v>
      </c>
      <c r="E109">
        <v>23.776612689557549</v>
      </c>
      <c r="F109">
        <v>23.639020476197931</v>
      </c>
      <c r="G109">
        <v>18.294785363393355</v>
      </c>
      <c r="H109">
        <v>14.743231659692531</v>
      </c>
      <c r="I109">
        <v>0</v>
      </c>
      <c r="J109">
        <v>0</v>
      </c>
    </row>
    <row r="110" spans="1:10" x14ac:dyDescent="0.35">
      <c r="A110" t="str">
        <f t="shared" si="2"/>
        <v>DISTRIBUCION VOLUMEN X CRITERIO (kg ó litros).Derivados lacteos IngNIVEL MEDIO ALTO</v>
      </c>
      <c r="B110">
        <v>0</v>
      </c>
      <c r="C110">
        <v>0</v>
      </c>
      <c r="D110" t="s">
        <v>87</v>
      </c>
      <c r="E110">
        <v>8.8631261697191288</v>
      </c>
      <c r="F110">
        <v>8.1733062947907964</v>
      </c>
      <c r="G110">
        <v>13.120482590223437</v>
      </c>
      <c r="H110">
        <v>11.058591953516924</v>
      </c>
      <c r="I110">
        <v>0</v>
      </c>
      <c r="J110">
        <v>0</v>
      </c>
    </row>
    <row r="111" spans="1:10" x14ac:dyDescent="0.35">
      <c r="A111" t="str">
        <f t="shared" si="2"/>
        <v>DISTRIBUCION VOLUMEN X CRITERIO (kg ó litros).Derivados lacteos IngNIVEL MEDIO</v>
      </c>
      <c r="B111">
        <v>0</v>
      </c>
      <c r="C111">
        <v>0</v>
      </c>
      <c r="D111" t="s">
        <v>88</v>
      </c>
      <c r="E111">
        <v>21.428630827875956</v>
      </c>
      <c r="F111">
        <v>30.136515763235288</v>
      </c>
      <c r="G111">
        <v>32.934904883350889</v>
      </c>
      <c r="H111">
        <v>30.530891525368247</v>
      </c>
      <c r="I111">
        <v>0</v>
      </c>
      <c r="J111">
        <v>0</v>
      </c>
    </row>
    <row r="112" spans="1:10" x14ac:dyDescent="0.35">
      <c r="A112" t="str">
        <f t="shared" si="2"/>
        <v>DISTRIBUCION VOLUMEN X CRITERIO (kg ó litros).Derivados lacteos IngNIVEL MEDIO BAJO</v>
      </c>
      <c r="B112">
        <v>0</v>
      </c>
      <c r="C112">
        <v>0</v>
      </c>
      <c r="D112" t="s">
        <v>89</v>
      </c>
      <c r="E112">
        <v>14.393393839609372</v>
      </c>
      <c r="F112">
        <v>12.583869361339616</v>
      </c>
      <c r="G112">
        <v>14.209779840662803</v>
      </c>
      <c r="H112">
        <v>27.630839203502134</v>
      </c>
      <c r="I112">
        <v>0</v>
      </c>
      <c r="J112">
        <v>0</v>
      </c>
    </row>
    <row r="113" spans="1:10" x14ac:dyDescent="0.35">
      <c r="A113" t="str">
        <f t="shared" si="2"/>
        <v>DISTRIBUCION VOLUMEN X CRITERIO (kg ó litros).Derivados lacteos IngNIVEL BAJO</v>
      </c>
      <c r="B113">
        <v>0</v>
      </c>
      <c r="C113">
        <v>0</v>
      </c>
      <c r="D113" t="s">
        <v>90</v>
      </c>
      <c r="E113">
        <v>31.538240125478534</v>
      </c>
      <c r="F113">
        <v>25.467286019131109</v>
      </c>
      <c r="G113">
        <v>21.440046587449828</v>
      </c>
      <c r="H113">
        <v>16.036442665428101</v>
      </c>
      <c r="I113">
        <v>0</v>
      </c>
      <c r="J113">
        <v>0</v>
      </c>
    </row>
    <row r="114" spans="1:10" x14ac:dyDescent="0.35">
      <c r="A114" t="str">
        <f>$B$2&amp;$C$114&amp;D114</f>
        <v>DISTRIBUCION VOLUMEN X CRITERIO (kg ó litros).Fruta Ing.T.ESPAÑA</v>
      </c>
      <c r="B114">
        <v>0</v>
      </c>
      <c r="C114" t="s">
        <v>152</v>
      </c>
      <c r="D114" t="s">
        <v>22</v>
      </c>
      <c r="E114">
        <v>100</v>
      </c>
      <c r="F114">
        <v>100</v>
      </c>
      <c r="G114">
        <v>100</v>
      </c>
      <c r="H114">
        <v>100</v>
      </c>
      <c r="I114">
        <v>0</v>
      </c>
      <c r="J114">
        <v>0</v>
      </c>
    </row>
    <row r="115" spans="1:10" x14ac:dyDescent="0.35">
      <c r="A115" t="str">
        <f t="shared" ref="A115:A141" si="3">$B$2&amp;$C$114&amp;D115</f>
        <v>DISTRIBUCION VOLUMEN X CRITERIO (kg ó litros).Fruta Ing.BCN AM</v>
      </c>
      <c r="B115">
        <v>0</v>
      </c>
      <c r="C115">
        <v>0</v>
      </c>
      <c r="D115" t="s">
        <v>72</v>
      </c>
      <c r="E115">
        <v>0.34620038831871458</v>
      </c>
      <c r="F115">
        <v>22.940269071633775</v>
      </c>
      <c r="G115">
        <v>6.8818623576066882</v>
      </c>
      <c r="H115">
        <v>54.482965122535568</v>
      </c>
      <c r="I115">
        <v>0</v>
      </c>
      <c r="J115">
        <v>0</v>
      </c>
    </row>
    <row r="116" spans="1:10" x14ac:dyDescent="0.35">
      <c r="A116" t="str">
        <f t="shared" si="3"/>
        <v>DISTRIBUCION VOLUMEN X CRITERIO (kg ó litros).Fruta Ing.REST.CAT ARAGON</v>
      </c>
      <c r="B116">
        <v>0</v>
      </c>
      <c r="C116">
        <v>0</v>
      </c>
      <c r="D116" t="s">
        <v>73</v>
      </c>
      <c r="E116">
        <v>8.5690272192462675</v>
      </c>
      <c r="F116">
        <v>5.3787804321456383</v>
      </c>
      <c r="G116">
        <v>4.1125631074730489</v>
      </c>
      <c r="H116">
        <v>4.1368204720528272</v>
      </c>
      <c r="I116">
        <v>0</v>
      </c>
      <c r="J116">
        <v>0</v>
      </c>
    </row>
    <row r="117" spans="1:10" x14ac:dyDescent="0.35">
      <c r="A117" t="str">
        <f t="shared" si="3"/>
        <v>DISTRIBUCION VOLUMEN X CRITERIO (kg ó litros).Fruta Ing.LEVANTE</v>
      </c>
      <c r="B117">
        <v>0</v>
      </c>
      <c r="C117">
        <v>0</v>
      </c>
      <c r="D117" t="s">
        <v>74</v>
      </c>
      <c r="E117">
        <v>9.8723498196538029E-2</v>
      </c>
      <c r="F117">
        <v>35.539663137641561</v>
      </c>
      <c r="G117">
        <v>39.004662546668783</v>
      </c>
      <c r="H117">
        <v>7.4394109398110944</v>
      </c>
      <c r="I117">
        <v>0</v>
      </c>
      <c r="J117">
        <v>0</v>
      </c>
    </row>
    <row r="118" spans="1:10" x14ac:dyDescent="0.35">
      <c r="A118" t="str">
        <f t="shared" si="3"/>
        <v>DISTRIBUCION VOLUMEN X CRITERIO (kg ó litros).Fruta Ing.ANDALUCIA</v>
      </c>
      <c r="B118">
        <v>0</v>
      </c>
      <c r="C118">
        <v>0</v>
      </c>
      <c r="D118" t="s">
        <v>75</v>
      </c>
      <c r="E118">
        <v>11.286425943622127</v>
      </c>
      <c r="F118">
        <v>8.0560062289313432</v>
      </c>
      <c r="G118">
        <v>1.7831290245545357</v>
      </c>
      <c r="H118">
        <v>9.0967351900938986</v>
      </c>
      <c r="I118">
        <v>0</v>
      </c>
      <c r="J118">
        <v>0</v>
      </c>
    </row>
    <row r="119" spans="1:10" x14ac:dyDescent="0.35">
      <c r="A119" t="str">
        <f t="shared" si="3"/>
        <v>DISTRIBUCION VOLUMEN X CRITERIO (kg ó litros).Fruta Ing.MDD AM</v>
      </c>
      <c r="B119">
        <v>0</v>
      </c>
      <c r="C119">
        <v>0</v>
      </c>
      <c r="D119" t="s">
        <v>76</v>
      </c>
      <c r="E119">
        <v>7.922809010991207</v>
      </c>
      <c r="F119">
        <v>9.9395219748180708</v>
      </c>
      <c r="G119">
        <v>6.1764361701723995</v>
      </c>
      <c r="H119" t="s">
        <v>91</v>
      </c>
      <c r="I119">
        <v>0</v>
      </c>
      <c r="J119">
        <v>0</v>
      </c>
    </row>
    <row r="120" spans="1:10" x14ac:dyDescent="0.35">
      <c r="A120" t="str">
        <f t="shared" si="3"/>
        <v>DISTRIBUCION VOLUMEN X CRITERIO (kg ó litros).Fruta Ing.RTO CENTRO</v>
      </c>
      <c r="B120">
        <v>0</v>
      </c>
      <c r="C120">
        <v>0</v>
      </c>
      <c r="D120" t="s">
        <v>77</v>
      </c>
      <c r="E120">
        <v>9.0568441202194609</v>
      </c>
      <c r="F120">
        <v>3.218387200525334</v>
      </c>
      <c r="G120">
        <v>3.1834484825314062</v>
      </c>
      <c r="H120">
        <v>10.642858690307937</v>
      </c>
      <c r="I120">
        <v>0</v>
      </c>
      <c r="J120">
        <v>0</v>
      </c>
    </row>
    <row r="121" spans="1:10" x14ac:dyDescent="0.35">
      <c r="A121" t="str">
        <f t="shared" si="3"/>
        <v>DISTRIBUCION VOLUMEN X CRITERIO (kg ó litros).Fruta Ing.NORTE-CENTRO</v>
      </c>
      <c r="B121">
        <v>0</v>
      </c>
      <c r="C121">
        <v>0</v>
      </c>
      <c r="D121" t="s">
        <v>78</v>
      </c>
      <c r="E121">
        <v>15.160771574348669</v>
      </c>
      <c r="F121">
        <v>1.996565886998499</v>
      </c>
      <c r="G121">
        <v>13.687047486627293</v>
      </c>
      <c r="H121">
        <v>10.02165983361655</v>
      </c>
      <c r="I121">
        <v>0</v>
      </c>
      <c r="J121">
        <v>0</v>
      </c>
    </row>
    <row r="122" spans="1:10" x14ac:dyDescent="0.35">
      <c r="A122" t="str">
        <f t="shared" si="3"/>
        <v>DISTRIBUCION VOLUMEN X CRITERIO (kg ó litros).Fruta Ing.NOROESTE</v>
      </c>
      <c r="B122">
        <v>0</v>
      </c>
      <c r="C122">
        <v>0</v>
      </c>
      <c r="D122" t="s">
        <v>79</v>
      </c>
      <c r="E122">
        <v>47.559202591759721</v>
      </c>
      <c r="F122">
        <v>12.930806393579561</v>
      </c>
      <c r="G122">
        <v>25.170846559007607</v>
      </c>
      <c r="H122">
        <v>4.1795600873387428</v>
      </c>
      <c r="I122">
        <v>0</v>
      </c>
      <c r="J122">
        <v>0</v>
      </c>
    </row>
    <row r="123" spans="1:10" x14ac:dyDescent="0.35">
      <c r="A123" t="str">
        <f t="shared" si="3"/>
        <v>DISTRIBUCION VOLUMEN X CRITERIO (kg ó litros).Fruta Ing.&lt;2MIL</v>
      </c>
      <c r="B123">
        <v>0</v>
      </c>
      <c r="C123">
        <v>0</v>
      </c>
      <c r="D123" t="s">
        <v>41</v>
      </c>
      <c r="E123">
        <v>1.0003982287676514</v>
      </c>
      <c r="F123" t="s">
        <v>91</v>
      </c>
      <c r="G123">
        <v>0.27918700310666256</v>
      </c>
      <c r="H123" t="s">
        <v>91</v>
      </c>
      <c r="I123">
        <v>0</v>
      </c>
      <c r="J123">
        <v>0</v>
      </c>
    </row>
    <row r="124" spans="1:10" x14ac:dyDescent="0.35">
      <c r="A124" t="str">
        <f t="shared" si="3"/>
        <v>DISTRIBUCION VOLUMEN X CRITERIO (kg ó litros).Fruta Ing.2-5MIL</v>
      </c>
      <c r="B124">
        <v>0</v>
      </c>
      <c r="C124">
        <v>0</v>
      </c>
      <c r="D124" t="s">
        <v>44</v>
      </c>
      <c r="E124">
        <v>1.716057308322108</v>
      </c>
      <c r="F124">
        <v>0.66536082796234641</v>
      </c>
      <c r="G124" t="s">
        <v>91</v>
      </c>
      <c r="H124">
        <v>3.0351518569675147</v>
      </c>
      <c r="I124">
        <v>0</v>
      </c>
      <c r="J124">
        <v>0</v>
      </c>
    </row>
    <row r="125" spans="1:10" x14ac:dyDescent="0.35">
      <c r="A125" t="str">
        <f t="shared" si="3"/>
        <v>DISTRIBUCION VOLUMEN X CRITERIO (kg ó litros).Fruta Ing.5-10MIL</v>
      </c>
      <c r="B125">
        <v>0</v>
      </c>
      <c r="C125">
        <v>0</v>
      </c>
      <c r="D125" t="s">
        <v>46</v>
      </c>
      <c r="E125">
        <v>43.908584062959491</v>
      </c>
      <c r="F125">
        <v>2.7826651924929537</v>
      </c>
      <c r="G125">
        <v>6.0121865554013398</v>
      </c>
      <c r="H125">
        <v>3.5229806236026993</v>
      </c>
      <c r="I125">
        <v>0</v>
      </c>
      <c r="J125">
        <v>0</v>
      </c>
    </row>
    <row r="126" spans="1:10" x14ac:dyDescent="0.35">
      <c r="A126" t="str">
        <f t="shared" si="3"/>
        <v>DISTRIBUCION VOLUMEN X CRITERIO (kg ó litros).Fruta Ing.10-30MIL</v>
      </c>
      <c r="B126">
        <v>0</v>
      </c>
      <c r="C126">
        <v>0</v>
      </c>
      <c r="D126" t="s">
        <v>48</v>
      </c>
      <c r="E126">
        <v>17.289603322365867</v>
      </c>
      <c r="F126">
        <v>4.7462830474314366</v>
      </c>
      <c r="G126">
        <v>7.1889769766028051</v>
      </c>
      <c r="H126">
        <v>9.6856097956445328</v>
      </c>
      <c r="I126">
        <v>0</v>
      </c>
      <c r="J126">
        <v>0</v>
      </c>
    </row>
    <row r="127" spans="1:10" x14ac:dyDescent="0.35">
      <c r="A127" t="str">
        <f t="shared" si="3"/>
        <v>DISTRIBUCION VOLUMEN X CRITERIO (kg ó litros).Fruta Ing.30-100MIL</v>
      </c>
      <c r="B127">
        <v>0</v>
      </c>
      <c r="C127">
        <v>0</v>
      </c>
      <c r="D127" t="s">
        <v>50</v>
      </c>
      <c r="E127">
        <v>11.544557647977664</v>
      </c>
      <c r="F127">
        <v>0.79926650398511967</v>
      </c>
      <c r="G127">
        <v>7.4697002839751363</v>
      </c>
      <c r="H127">
        <v>0.4231609150905688</v>
      </c>
      <c r="I127">
        <v>0</v>
      </c>
      <c r="J127">
        <v>0</v>
      </c>
    </row>
    <row r="128" spans="1:10" x14ac:dyDescent="0.35">
      <c r="A128" t="str">
        <f t="shared" si="3"/>
        <v>DISTRIBUCION VOLUMEN X CRITERIO (kg ó litros).Fruta Ing.100-200MIL</v>
      </c>
      <c r="B128">
        <v>0</v>
      </c>
      <c r="C128">
        <v>0</v>
      </c>
      <c r="D128" t="s">
        <v>52</v>
      </c>
      <c r="E128">
        <v>6.0528895512472367</v>
      </c>
      <c r="F128">
        <v>20.770732208530713</v>
      </c>
      <c r="G128">
        <v>7.0472815395012383</v>
      </c>
      <c r="H128">
        <v>53.203657009194231</v>
      </c>
      <c r="I128">
        <v>0</v>
      </c>
      <c r="J128">
        <v>0</v>
      </c>
    </row>
    <row r="129" spans="1:10" x14ac:dyDescent="0.35">
      <c r="A129" t="str">
        <f t="shared" si="3"/>
        <v>DISTRIBUCION VOLUMEN X CRITERIO (kg ó litros).Fruta Ing.200-500MIL</v>
      </c>
      <c r="B129">
        <v>0</v>
      </c>
      <c r="C129">
        <v>0</v>
      </c>
      <c r="D129" t="s">
        <v>54</v>
      </c>
      <c r="E129">
        <v>5.6664628806144099</v>
      </c>
      <c r="F129">
        <v>23.307604444410174</v>
      </c>
      <c r="G129">
        <v>34.13816886967296</v>
      </c>
      <c r="H129">
        <v>16.028275241096875</v>
      </c>
      <c r="I129">
        <v>0</v>
      </c>
      <c r="J129">
        <v>0</v>
      </c>
    </row>
    <row r="130" spans="1:10" x14ac:dyDescent="0.35">
      <c r="A130" t="str">
        <f t="shared" si="3"/>
        <v>DISTRIBUCION VOLUMEN X CRITERIO (kg ó litros).Fruta Ing.&gt;500MIL</v>
      </c>
      <c r="B130">
        <v>0</v>
      </c>
      <c r="C130">
        <v>0</v>
      </c>
      <c r="D130" t="s">
        <v>56</v>
      </c>
      <c r="E130">
        <v>12.821449231169815</v>
      </c>
      <c r="F130">
        <v>46.928084120920751</v>
      </c>
      <c r="G130">
        <v>37.864491924696466</v>
      </c>
      <c r="H130">
        <v>14.101171664236265</v>
      </c>
      <c r="I130">
        <v>0</v>
      </c>
      <c r="J130">
        <v>0</v>
      </c>
    </row>
    <row r="131" spans="1:10" x14ac:dyDescent="0.35">
      <c r="A131" t="str">
        <f t="shared" si="3"/>
        <v>DISTRIBUCION VOLUMEN X CRITERIO (kg ó litros).Fruta Ing.DE 15 A 19 AÑOS</v>
      </c>
      <c r="B131">
        <v>0</v>
      </c>
      <c r="C131">
        <v>0</v>
      </c>
      <c r="D131" t="s">
        <v>80</v>
      </c>
      <c r="E131" t="s">
        <v>91</v>
      </c>
      <c r="F131" t="s">
        <v>91</v>
      </c>
      <c r="G131" t="s">
        <v>91</v>
      </c>
      <c r="H131" t="s">
        <v>91</v>
      </c>
      <c r="I131">
        <v>0</v>
      </c>
      <c r="J131">
        <v>0</v>
      </c>
    </row>
    <row r="132" spans="1:10" x14ac:dyDescent="0.35">
      <c r="A132" t="str">
        <f t="shared" si="3"/>
        <v>DISTRIBUCION VOLUMEN X CRITERIO (kg ó litros).Fruta Ing.DE 20 A 24 AÑOS</v>
      </c>
      <c r="B132">
        <v>0</v>
      </c>
      <c r="C132">
        <v>0</v>
      </c>
      <c r="D132" t="s">
        <v>81</v>
      </c>
      <c r="E132">
        <v>4.0394371410132042</v>
      </c>
      <c r="F132" t="s">
        <v>91</v>
      </c>
      <c r="G132">
        <v>1.0613065466911293</v>
      </c>
      <c r="H132">
        <v>0.86049761308842765</v>
      </c>
      <c r="I132">
        <v>0</v>
      </c>
      <c r="J132">
        <v>0</v>
      </c>
    </row>
    <row r="133" spans="1:10" x14ac:dyDescent="0.35">
      <c r="A133" t="str">
        <f t="shared" si="3"/>
        <v>DISTRIBUCION VOLUMEN X CRITERIO (kg ó litros).Fruta Ing.DE 25 A 34 AÑOS</v>
      </c>
      <c r="B133">
        <v>0</v>
      </c>
      <c r="C133">
        <v>0</v>
      </c>
      <c r="D133" t="s">
        <v>82</v>
      </c>
      <c r="E133">
        <v>20.302492832669138</v>
      </c>
      <c r="F133">
        <v>8.401026359269661</v>
      </c>
      <c r="G133">
        <v>10.601901256284112</v>
      </c>
      <c r="H133">
        <v>10.553573246708593</v>
      </c>
      <c r="I133">
        <v>0</v>
      </c>
      <c r="J133">
        <v>0</v>
      </c>
    </row>
    <row r="134" spans="1:10" x14ac:dyDescent="0.35">
      <c r="A134" t="str">
        <f t="shared" si="3"/>
        <v>DISTRIBUCION VOLUMEN X CRITERIO (kg ó litros).Fruta Ing.DE 35 A 49 AÑOS</v>
      </c>
      <c r="B134">
        <v>0</v>
      </c>
      <c r="C134">
        <v>0</v>
      </c>
      <c r="D134" t="s">
        <v>83</v>
      </c>
      <c r="E134">
        <v>53.845957985839277</v>
      </c>
      <c r="F134">
        <v>46.509129095337826</v>
      </c>
      <c r="G134">
        <v>42.800601475144369</v>
      </c>
      <c r="H134">
        <v>8.2232110515042081</v>
      </c>
      <c r="I134">
        <v>0</v>
      </c>
      <c r="J134">
        <v>0</v>
      </c>
    </row>
    <row r="135" spans="1:10" x14ac:dyDescent="0.35">
      <c r="A135" t="str">
        <f t="shared" si="3"/>
        <v>DISTRIBUCION VOLUMEN X CRITERIO (kg ó litros).Fruta Ing.DE 50 A 59 AÑOS</v>
      </c>
      <c r="B135">
        <v>0</v>
      </c>
      <c r="C135">
        <v>0</v>
      </c>
      <c r="D135" t="s">
        <v>84</v>
      </c>
      <c r="E135">
        <v>16.571325740616611</v>
      </c>
      <c r="F135">
        <v>6.3065564579007516</v>
      </c>
      <c r="G135">
        <v>5.3067509017881251</v>
      </c>
      <c r="H135">
        <v>21.524378479372231</v>
      </c>
      <c r="I135">
        <v>0</v>
      </c>
      <c r="J135">
        <v>0</v>
      </c>
    </row>
    <row r="136" spans="1:10" x14ac:dyDescent="0.35">
      <c r="A136" t="str">
        <f t="shared" si="3"/>
        <v>DISTRIBUCION VOLUMEN X CRITERIO (kg ó litros).Fruta Ing.DE 60 A 75 AÑOS</v>
      </c>
      <c r="B136">
        <v>0</v>
      </c>
      <c r="C136">
        <v>0</v>
      </c>
      <c r="D136" t="s">
        <v>85</v>
      </c>
      <c r="E136">
        <v>5.2407900672901846</v>
      </c>
      <c r="F136">
        <v>38.783286787575534</v>
      </c>
      <c r="G136">
        <v>40.229423580973872</v>
      </c>
      <c r="H136">
        <v>58.838349036667047</v>
      </c>
      <c r="I136">
        <v>0</v>
      </c>
      <c r="J136">
        <v>0</v>
      </c>
    </row>
    <row r="137" spans="1:10" x14ac:dyDescent="0.35">
      <c r="A137" t="str">
        <f t="shared" si="3"/>
        <v>DISTRIBUCION VOLUMEN X CRITERIO (kg ó litros).Fruta Ing.NIVEL ALTO</v>
      </c>
      <c r="B137">
        <v>0</v>
      </c>
      <c r="C137">
        <v>0</v>
      </c>
      <c r="D137" t="s">
        <v>86</v>
      </c>
      <c r="E137">
        <v>7.7462077580608897</v>
      </c>
      <c r="F137">
        <v>7.6312950085523701</v>
      </c>
      <c r="G137">
        <v>8.5383057645804445</v>
      </c>
      <c r="H137">
        <v>7.5864297093743236</v>
      </c>
      <c r="I137">
        <v>0</v>
      </c>
      <c r="J137">
        <v>0</v>
      </c>
    </row>
    <row r="138" spans="1:10" x14ac:dyDescent="0.35">
      <c r="A138" t="str">
        <f t="shared" si="3"/>
        <v>DISTRIBUCION VOLUMEN X CRITERIO (kg ó litros).Fruta Ing.NIVEL MEDIO ALTO</v>
      </c>
      <c r="B138">
        <v>0</v>
      </c>
      <c r="C138">
        <v>0</v>
      </c>
      <c r="D138" t="s">
        <v>87</v>
      </c>
      <c r="E138">
        <v>4.5306732911354128</v>
      </c>
      <c r="F138">
        <v>11.092668599938509</v>
      </c>
      <c r="G138">
        <v>4.7357135067488416</v>
      </c>
      <c r="H138">
        <v>6.8363455826744026</v>
      </c>
      <c r="I138">
        <v>0</v>
      </c>
      <c r="J138">
        <v>0</v>
      </c>
    </row>
    <row r="139" spans="1:10" x14ac:dyDescent="0.35">
      <c r="A139" t="str">
        <f t="shared" si="3"/>
        <v>DISTRIBUCION VOLUMEN X CRITERIO (kg ó litros).Fruta Ing.NIVEL MEDIO</v>
      </c>
      <c r="B139">
        <v>0</v>
      </c>
      <c r="C139">
        <v>0</v>
      </c>
      <c r="D139" t="s">
        <v>88</v>
      </c>
      <c r="E139">
        <v>13.891749213669039</v>
      </c>
      <c r="F139">
        <v>40.550201823945251</v>
      </c>
      <c r="G139">
        <v>38.865320440692138</v>
      </c>
      <c r="H139">
        <v>22.733382493610126</v>
      </c>
      <c r="I139">
        <v>0</v>
      </c>
      <c r="J139">
        <v>0</v>
      </c>
    </row>
    <row r="140" spans="1:10" x14ac:dyDescent="0.35">
      <c r="A140" t="str">
        <f t="shared" si="3"/>
        <v>DISTRIBUCION VOLUMEN X CRITERIO (kg ó litros).Fruta Ing.NIVEL MEDIO BAJO</v>
      </c>
      <c r="B140">
        <v>0</v>
      </c>
      <c r="C140">
        <v>0</v>
      </c>
      <c r="D140" t="s">
        <v>89</v>
      </c>
      <c r="E140">
        <v>43.982647907891739</v>
      </c>
      <c r="F140">
        <v>4.8640619968768259</v>
      </c>
      <c r="G140">
        <v>11.642128646421485</v>
      </c>
      <c r="H140">
        <v>47.291010717647083</v>
      </c>
      <c r="I140">
        <v>0</v>
      </c>
      <c r="J140">
        <v>0</v>
      </c>
    </row>
    <row r="141" spans="1:10" x14ac:dyDescent="0.35">
      <c r="A141" t="str">
        <f t="shared" si="3"/>
        <v>DISTRIBUCION VOLUMEN X CRITERIO (kg ó litros).Fruta Ing.NIVEL BAJO</v>
      </c>
      <c r="B141">
        <v>0</v>
      </c>
      <c r="C141">
        <v>0</v>
      </c>
      <c r="D141" t="s">
        <v>90</v>
      </c>
      <c r="E141">
        <v>29.848724298667801</v>
      </c>
      <c r="F141">
        <v>35.861773886140128</v>
      </c>
      <c r="G141">
        <v>36.21852578256604</v>
      </c>
      <c r="H141">
        <v>15.552839965150914</v>
      </c>
      <c r="I141">
        <v>0</v>
      </c>
      <c r="J141">
        <v>0</v>
      </c>
    </row>
    <row r="142" spans="1:10" x14ac:dyDescent="0.35">
      <c r="A142" t="str">
        <f>$B$2&amp;$C$142&amp;D142</f>
        <v>DISTRIBUCION VOLUMEN X CRITERIO (kg ó litros).Hortalizas/Verdur.IngT.ESPAÑA</v>
      </c>
      <c r="B142">
        <v>0</v>
      </c>
      <c r="C142" t="s">
        <v>153</v>
      </c>
      <c r="D142" t="s">
        <v>22</v>
      </c>
      <c r="E142">
        <v>100</v>
      </c>
      <c r="F142">
        <v>100</v>
      </c>
      <c r="G142">
        <v>100</v>
      </c>
      <c r="H142">
        <v>100</v>
      </c>
      <c r="I142">
        <v>0</v>
      </c>
      <c r="J142">
        <v>0</v>
      </c>
    </row>
    <row r="143" spans="1:10" x14ac:dyDescent="0.35">
      <c r="A143" t="str">
        <f t="shared" ref="A143:A169" si="4">$B$2&amp;$C$142&amp;D143</f>
        <v>DISTRIBUCION VOLUMEN X CRITERIO (kg ó litros).Hortalizas/Verdur.IngBCN AM</v>
      </c>
      <c r="B143">
        <v>0</v>
      </c>
      <c r="C143">
        <v>0</v>
      </c>
      <c r="D143" t="s">
        <v>72</v>
      </c>
      <c r="E143">
        <v>5.8330296417744911</v>
      </c>
      <c r="F143">
        <v>8.7416803297343169</v>
      </c>
      <c r="G143">
        <v>6.4363846233615334</v>
      </c>
      <c r="H143">
        <v>8.6270873806406225</v>
      </c>
      <c r="I143">
        <v>0</v>
      </c>
      <c r="J143">
        <v>0</v>
      </c>
    </row>
    <row r="144" spans="1:10" x14ac:dyDescent="0.35">
      <c r="A144" t="str">
        <f t="shared" si="4"/>
        <v>DISTRIBUCION VOLUMEN X CRITERIO (kg ó litros).Hortalizas/Verdur.IngREST.CAT ARAGON</v>
      </c>
      <c r="B144">
        <v>0</v>
      </c>
      <c r="C144">
        <v>0</v>
      </c>
      <c r="D144" t="s">
        <v>73</v>
      </c>
      <c r="E144">
        <v>9.0045571768270349</v>
      </c>
      <c r="F144">
        <v>13.88744023214881</v>
      </c>
      <c r="G144">
        <v>16.18583092432328</v>
      </c>
      <c r="H144">
        <v>17.238357537320141</v>
      </c>
      <c r="I144">
        <v>0</v>
      </c>
      <c r="J144">
        <v>0</v>
      </c>
    </row>
    <row r="145" spans="1:10" x14ac:dyDescent="0.35">
      <c r="A145" t="str">
        <f t="shared" si="4"/>
        <v>DISTRIBUCION VOLUMEN X CRITERIO (kg ó litros).Hortalizas/Verdur.IngLEVANTE</v>
      </c>
      <c r="B145">
        <v>0</v>
      </c>
      <c r="C145">
        <v>0</v>
      </c>
      <c r="D145" t="s">
        <v>74</v>
      </c>
      <c r="E145">
        <v>14.713524818403606</v>
      </c>
      <c r="F145">
        <v>11.249027860530642</v>
      </c>
      <c r="G145">
        <v>22.78982606156395</v>
      </c>
      <c r="H145">
        <v>15.989821150780434</v>
      </c>
      <c r="I145">
        <v>0</v>
      </c>
      <c r="J145">
        <v>0</v>
      </c>
    </row>
    <row r="146" spans="1:10" x14ac:dyDescent="0.35">
      <c r="A146" t="str">
        <f t="shared" si="4"/>
        <v>DISTRIBUCION VOLUMEN X CRITERIO (kg ó litros).Hortalizas/Verdur.IngANDALUCIA</v>
      </c>
      <c r="B146">
        <v>0</v>
      </c>
      <c r="C146">
        <v>0</v>
      </c>
      <c r="D146" t="s">
        <v>75</v>
      </c>
      <c r="E146">
        <v>25.146308561201941</v>
      </c>
      <c r="F146">
        <v>25.487374747351843</v>
      </c>
      <c r="G146">
        <v>21.881655277625299</v>
      </c>
      <c r="H146">
        <v>16.973486493220832</v>
      </c>
      <c r="I146">
        <v>0</v>
      </c>
      <c r="J146">
        <v>0</v>
      </c>
    </row>
    <row r="147" spans="1:10" x14ac:dyDescent="0.35">
      <c r="A147" t="str">
        <f t="shared" si="4"/>
        <v>DISTRIBUCION VOLUMEN X CRITERIO (kg ó litros).Hortalizas/Verdur.IngMDD AM</v>
      </c>
      <c r="B147">
        <v>0</v>
      </c>
      <c r="C147">
        <v>0</v>
      </c>
      <c r="D147" t="s">
        <v>76</v>
      </c>
      <c r="E147">
        <v>24.162043034613383</v>
      </c>
      <c r="F147">
        <v>13.893986872956612</v>
      </c>
      <c r="G147">
        <v>12.216483929248939</v>
      </c>
      <c r="H147">
        <v>18.029161161392228</v>
      </c>
      <c r="I147">
        <v>0</v>
      </c>
      <c r="J147">
        <v>0</v>
      </c>
    </row>
    <row r="148" spans="1:10" x14ac:dyDescent="0.35">
      <c r="A148" t="str">
        <f t="shared" si="4"/>
        <v>DISTRIBUCION VOLUMEN X CRITERIO (kg ó litros).Hortalizas/Verdur.IngRTO CENTRO</v>
      </c>
      <c r="B148">
        <v>0</v>
      </c>
      <c r="C148">
        <v>0</v>
      </c>
      <c r="D148" t="s">
        <v>77</v>
      </c>
      <c r="E148">
        <v>5.4639038390975658</v>
      </c>
      <c r="F148">
        <v>7.2195655030542634</v>
      </c>
      <c r="G148">
        <v>5.3233962547319935</v>
      </c>
      <c r="H148">
        <v>3.314777548902085</v>
      </c>
      <c r="I148">
        <v>0</v>
      </c>
      <c r="J148">
        <v>0</v>
      </c>
    </row>
    <row r="149" spans="1:10" x14ac:dyDescent="0.35">
      <c r="A149" t="str">
        <f t="shared" si="4"/>
        <v>DISTRIBUCION VOLUMEN X CRITERIO (kg ó litros).Hortalizas/Verdur.IngNORTE-CENTRO</v>
      </c>
      <c r="B149">
        <v>0</v>
      </c>
      <c r="C149">
        <v>0</v>
      </c>
      <c r="D149" t="s">
        <v>78</v>
      </c>
      <c r="E149">
        <v>9.9919330002472755</v>
      </c>
      <c r="F149">
        <v>12.318476733511181</v>
      </c>
      <c r="G149">
        <v>7.134951903370526</v>
      </c>
      <c r="H149">
        <v>12.828709598516649</v>
      </c>
      <c r="I149">
        <v>0</v>
      </c>
      <c r="J149">
        <v>0</v>
      </c>
    </row>
    <row r="150" spans="1:10" x14ac:dyDescent="0.35">
      <c r="A150" t="str">
        <f t="shared" si="4"/>
        <v>DISTRIBUCION VOLUMEN X CRITERIO (kg ó litros).Hortalizas/Verdur.IngNOROESTE</v>
      </c>
      <c r="B150">
        <v>0</v>
      </c>
      <c r="C150">
        <v>0</v>
      </c>
      <c r="D150" t="s">
        <v>79</v>
      </c>
      <c r="E150">
        <v>5.68469773376974</v>
      </c>
      <c r="F150">
        <v>7.2024433333427469</v>
      </c>
      <c r="G150">
        <v>8.0314653265737945</v>
      </c>
      <c r="H150">
        <v>6.9985976237797622</v>
      </c>
      <c r="I150">
        <v>0</v>
      </c>
      <c r="J150">
        <v>0</v>
      </c>
    </row>
    <row r="151" spans="1:10" x14ac:dyDescent="0.35">
      <c r="A151" t="str">
        <f t="shared" si="4"/>
        <v>DISTRIBUCION VOLUMEN X CRITERIO (kg ó litros).Hortalizas/Verdur.Ing&lt;2MIL</v>
      </c>
      <c r="B151">
        <v>0</v>
      </c>
      <c r="C151">
        <v>0</v>
      </c>
      <c r="D151" t="s">
        <v>41</v>
      </c>
      <c r="E151">
        <v>2.177230551591399</v>
      </c>
      <c r="F151">
        <v>1.6179651024678869</v>
      </c>
      <c r="G151">
        <v>2.0434791056007349</v>
      </c>
      <c r="H151">
        <v>0.6001823707752747</v>
      </c>
      <c r="I151">
        <v>0</v>
      </c>
      <c r="J151">
        <v>0</v>
      </c>
    </row>
    <row r="152" spans="1:10" x14ac:dyDescent="0.35">
      <c r="A152" t="str">
        <f t="shared" si="4"/>
        <v>DISTRIBUCION VOLUMEN X CRITERIO (kg ó litros).Hortalizas/Verdur.Ing2-5MIL</v>
      </c>
      <c r="B152">
        <v>0</v>
      </c>
      <c r="C152">
        <v>0</v>
      </c>
      <c r="D152" t="s">
        <v>44</v>
      </c>
      <c r="E152">
        <v>5.637046921679814</v>
      </c>
      <c r="F152">
        <v>2.2873160881470556</v>
      </c>
      <c r="G152">
        <v>4.6651711190173319</v>
      </c>
      <c r="H152">
        <v>1.9001152216574866</v>
      </c>
      <c r="I152">
        <v>0</v>
      </c>
      <c r="J152">
        <v>0</v>
      </c>
    </row>
    <row r="153" spans="1:10" x14ac:dyDescent="0.35">
      <c r="A153" t="str">
        <f t="shared" si="4"/>
        <v>DISTRIBUCION VOLUMEN X CRITERIO (kg ó litros).Hortalizas/Verdur.Ing5-10MIL</v>
      </c>
      <c r="B153">
        <v>0</v>
      </c>
      <c r="C153">
        <v>0</v>
      </c>
      <c r="D153" t="s">
        <v>46</v>
      </c>
      <c r="E153">
        <v>6.2929847507103869</v>
      </c>
      <c r="F153">
        <v>5.1988077534803283</v>
      </c>
      <c r="G153">
        <v>8.0931078232495022</v>
      </c>
      <c r="H153">
        <v>5.665621725606198</v>
      </c>
      <c r="I153">
        <v>0</v>
      </c>
      <c r="J153">
        <v>0</v>
      </c>
    </row>
    <row r="154" spans="1:10" x14ac:dyDescent="0.35">
      <c r="A154" t="str">
        <f t="shared" si="4"/>
        <v>DISTRIBUCION VOLUMEN X CRITERIO (kg ó litros).Hortalizas/Verdur.Ing10-30MIL</v>
      </c>
      <c r="B154">
        <v>0</v>
      </c>
      <c r="C154">
        <v>0</v>
      </c>
      <c r="D154" t="s">
        <v>48</v>
      </c>
      <c r="E154">
        <v>15.226042907753881</v>
      </c>
      <c r="F154">
        <v>19.814596142835878</v>
      </c>
      <c r="G154">
        <v>14.500186308738241</v>
      </c>
      <c r="H154">
        <v>21.861553922508481</v>
      </c>
      <c r="I154">
        <v>0</v>
      </c>
      <c r="J154">
        <v>0</v>
      </c>
    </row>
    <row r="155" spans="1:10" x14ac:dyDescent="0.35">
      <c r="A155" t="str">
        <f t="shared" si="4"/>
        <v>DISTRIBUCION VOLUMEN X CRITERIO (kg ó litros).Hortalizas/Verdur.Ing30-100MIL</v>
      </c>
      <c r="B155">
        <v>0</v>
      </c>
      <c r="C155">
        <v>0</v>
      </c>
      <c r="D155" t="s">
        <v>50</v>
      </c>
      <c r="E155">
        <v>16.290282683830888</v>
      </c>
      <c r="F155">
        <v>22.171212380991729</v>
      </c>
      <c r="G155">
        <v>23.483297707957369</v>
      </c>
      <c r="H155">
        <v>20.892529235819858</v>
      </c>
      <c r="I155">
        <v>0</v>
      </c>
      <c r="J155">
        <v>0</v>
      </c>
    </row>
    <row r="156" spans="1:10" x14ac:dyDescent="0.35">
      <c r="A156" t="str">
        <f t="shared" si="4"/>
        <v>DISTRIBUCION VOLUMEN X CRITERIO (kg ó litros).Hortalizas/Verdur.Ing100-200MIL</v>
      </c>
      <c r="B156">
        <v>0</v>
      </c>
      <c r="C156">
        <v>0</v>
      </c>
      <c r="D156" t="s">
        <v>52</v>
      </c>
      <c r="E156">
        <v>12.03681999600234</v>
      </c>
      <c r="F156">
        <v>16.7854237802527</v>
      </c>
      <c r="G156">
        <v>10.838198921411069</v>
      </c>
      <c r="H156">
        <v>9.6310284317234753</v>
      </c>
      <c r="I156">
        <v>0</v>
      </c>
      <c r="J156">
        <v>0</v>
      </c>
    </row>
    <row r="157" spans="1:10" x14ac:dyDescent="0.35">
      <c r="A157" t="str">
        <f t="shared" si="4"/>
        <v>DISTRIBUCION VOLUMEN X CRITERIO (kg ó litros).Hortalizas/Verdur.Ing200-500MIL</v>
      </c>
      <c r="B157">
        <v>0</v>
      </c>
      <c r="C157">
        <v>0</v>
      </c>
      <c r="D157" t="s">
        <v>54</v>
      </c>
      <c r="E157">
        <v>15.304217599833741</v>
      </c>
      <c r="F157">
        <v>13.156577307473604</v>
      </c>
      <c r="G157">
        <v>16.785672352529517</v>
      </c>
      <c r="H157">
        <v>14.260878366463164</v>
      </c>
      <c r="I157">
        <v>0</v>
      </c>
      <c r="J157">
        <v>0</v>
      </c>
    </row>
    <row r="158" spans="1:10" x14ac:dyDescent="0.35">
      <c r="A158" t="str">
        <f t="shared" si="4"/>
        <v>DISTRIBUCION VOLUMEN X CRITERIO (kg ó litros).Hortalizas/Verdur.Ing&gt;500MIL</v>
      </c>
      <c r="B158">
        <v>0</v>
      </c>
      <c r="C158">
        <v>0</v>
      </c>
      <c r="D158" t="s">
        <v>56</v>
      </c>
      <c r="E158">
        <v>27.035373380007922</v>
      </c>
      <c r="F158">
        <v>18.968096465167157</v>
      </c>
      <c r="G158">
        <v>19.59088226424571</v>
      </c>
      <c r="H158">
        <v>25.188091211650175</v>
      </c>
      <c r="I158">
        <v>0</v>
      </c>
      <c r="J158">
        <v>0</v>
      </c>
    </row>
    <row r="159" spans="1:10" x14ac:dyDescent="0.35">
      <c r="A159" t="str">
        <f t="shared" si="4"/>
        <v>DISTRIBUCION VOLUMEN X CRITERIO (kg ó litros).Hortalizas/Verdur.IngDE 15 A 19 AÑOS</v>
      </c>
      <c r="B159">
        <v>0</v>
      </c>
      <c r="C159">
        <v>0</v>
      </c>
      <c r="D159" t="s">
        <v>80</v>
      </c>
      <c r="E159">
        <v>3.1443579009641009</v>
      </c>
      <c r="F159">
        <v>2.2124419331962812</v>
      </c>
      <c r="G159">
        <v>7.56754029694011</v>
      </c>
      <c r="H159">
        <v>1.8343424073363832</v>
      </c>
      <c r="I159">
        <v>0</v>
      </c>
      <c r="J159">
        <v>0</v>
      </c>
    </row>
    <row r="160" spans="1:10" x14ac:dyDescent="0.35">
      <c r="A160" t="str">
        <f t="shared" si="4"/>
        <v>DISTRIBUCION VOLUMEN X CRITERIO (kg ó litros).Hortalizas/Verdur.IngDE 20 A 24 AÑOS</v>
      </c>
      <c r="B160">
        <v>0</v>
      </c>
      <c r="C160">
        <v>0</v>
      </c>
      <c r="D160" t="s">
        <v>81</v>
      </c>
      <c r="E160">
        <v>9.4906439388901411</v>
      </c>
      <c r="F160">
        <v>7.1454384818898555</v>
      </c>
      <c r="G160">
        <v>5.9704443460983523</v>
      </c>
      <c r="H160">
        <v>3.6256433486388113</v>
      </c>
      <c r="I160">
        <v>0</v>
      </c>
      <c r="J160">
        <v>0</v>
      </c>
    </row>
    <row r="161" spans="1:10" x14ac:dyDescent="0.35">
      <c r="A161" t="str">
        <f t="shared" si="4"/>
        <v>DISTRIBUCION VOLUMEN X CRITERIO (kg ó litros).Hortalizas/Verdur.IngDE 25 A 34 AÑOS</v>
      </c>
      <c r="B161">
        <v>0</v>
      </c>
      <c r="C161">
        <v>0</v>
      </c>
      <c r="D161" t="s">
        <v>82</v>
      </c>
      <c r="E161">
        <v>16.747750435847163</v>
      </c>
      <c r="F161">
        <v>24.363807816051313</v>
      </c>
      <c r="G161">
        <v>14.331483158509254</v>
      </c>
      <c r="H161">
        <v>19.479730004678856</v>
      </c>
      <c r="I161">
        <v>0</v>
      </c>
      <c r="J161">
        <v>0</v>
      </c>
    </row>
    <row r="162" spans="1:10" x14ac:dyDescent="0.35">
      <c r="A162" t="str">
        <f t="shared" si="4"/>
        <v>DISTRIBUCION VOLUMEN X CRITERIO (kg ó litros).Hortalizas/Verdur.IngDE 35 A 49 AÑOS</v>
      </c>
      <c r="B162">
        <v>0</v>
      </c>
      <c r="C162">
        <v>0</v>
      </c>
      <c r="D162" t="s">
        <v>83</v>
      </c>
      <c r="E162">
        <v>35.388373079999418</v>
      </c>
      <c r="F162">
        <v>34.458268336179195</v>
      </c>
      <c r="G162">
        <v>30.240748072354929</v>
      </c>
      <c r="H162">
        <v>33.747318909308873</v>
      </c>
      <c r="I162">
        <v>0</v>
      </c>
      <c r="J162">
        <v>0</v>
      </c>
    </row>
    <row r="163" spans="1:10" x14ac:dyDescent="0.35">
      <c r="A163" t="str">
        <f t="shared" si="4"/>
        <v>DISTRIBUCION VOLUMEN X CRITERIO (kg ó litros).Hortalizas/Verdur.IngDE 50 A 59 AÑOS</v>
      </c>
      <c r="B163">
        <v>0</v>
      </c>
      <c r="C163">
        <v>0</v>
      </c>
      <c r="D163" t="s">
        <v>84</v>
      </c>
      <c r="E163">
        <v>17.455882963936379</v>
      </c>
      <c r="F163">
        <v>13.872446194671051</v>
      </c>
      <c r="G163">
        <v>25.863669776715071</v>
      </c>
      <c r="H163">
        <v>19.658109979675011</v>
      </c>
      <c r="I163">
        <v>0</v>
      </c>
      <c r="J163">
        <v>0</v>
      </c>
    </row>
    <row r="164" spans="1:10" x14ac:dyDescent="0.35">
      <c r="A164" t="str">
        <f t="shared" si="4"/>
        <v>DISTRIBUCION VOLUMEN X CRITERIO (kg ó litros).Hortalizas/Verdur.IngDE 60 A 75 AÑOS</v>
      </c>
      <c r="B164">
        <v>0</v>
      </c>
      <c r="C164">
        <v>0</v>
      </c>
      <c r="D164" t="s">
        <v>85</v>
      </c>
      <c r="E164">
        <v>17.772989726594655</v>
      </c>
      <c r="F164">
        <v>17.947594827406913</v>
      </c>
      <c r="G164">
        <v>16.026110628131836</v>
      </c>
      <c r="H164">
        <v>21.654855594288204</v>
      </c>
      <c r="I164">
        <v>0</v>
      </c>
      <c r="J164">
        <v>0</v>
      </c>
    </row>
    <row r="165" spans="1:10" x14ac:dyDescent="0.35">
      <c r="A165" t="str">
        <f t="shared" si="4"/>
        <v>DISTRIBUCION VOLUMEN X CRITERIO (kg ó litros).Hortalizas/Verdur.IngNIVEL ALTO</v>
      </c>
      <c r="B165">
        <v>0</v>
      </c>
      <c r="C165">
        <v>0</v>
      </c>
      <c r="D165" t="s">
        <v>86</v>
      </c>
      <c r="E165">
        <v>23.3837145839498</v>
      </c>
      <c r="F165">
        <v>17.446743033882779</v>
      </c>
      <c r="G165">
        <v>13.66273753143432</v>
      </c>
      <c r="H165">
        <v>16.876305297072154</v>
      </c>
      <c r="I165">
        <v>0</v>
      </c>
      <c r="J165">
        <v>0</v>
      </c>
    </row>
    <row r="166" spans="1:10" x14ac:dyDescent="0.35">
      <c r="A166" t="str">
        <f t="shared" si="4"/>
        <v>DISTRIBUCION VOLUMEN X CRITERIO (kg ó litros).Hortalizas/Verdur.IngNIVEL MEDIO ALTO</v>
      </c>
      <c r="B166">
        <v>0</v>
      </c>
      <c r="C166">
        <v>0</v>
      </c>
      <c r="D166" t="s">
        <v>87</v>
      </c>
      <c r="E166">
        <v>10.740966932664355</v>
      </c>
      <c r="F166">
        <v>8.2147792796876882</v>
      </c>
      <c r="G166">
        <v>14.867666510000246</v>
      </c>
      <c r="H166">
        <v>11.359464361578921</v>
      </c>
      <c r="I166">
        <v>0</v>
      </c>
      <c r="J166">
        <v>0</v>
      </c>
    </row>
    <row r="167" spans="1:10" x14ac:dyDescent="0.35">
      <c r="A167" t="str">
        <f t="shared" si="4"/>
        <v>DISTRIBUCION VOLUMEN X CRITERIO (kg ó litros).Hortalizas/Verdur.IngNIVEL MEDIO</v>
      </c>
      <c r="B167">
        <v>0</v>
      </c>
      <c r="C167">
        <v>0</v>
      </c>
      <c r="D167" t="s">
        <v>88</v>
      </c>
      <c r="E167">
        <v>26.09706225809305</v>
      </c>
      <c r="F167">
        <v>33.815483646065211</v>
      </c>
      <c r="G167">
        <v>28.964284425857699</v>
      </c>
      <c r="H167">
        <v>33.293419613117969</v>
      </c>
      <c r="I167">
        <v>0</v>
      </c>
      <c r="J167">
        <v>0</v>
      </c>
    </row>
    <row r="168" spans="1:10" x14ac:dyDescent="0.35">
      <c r="A168" t="str">
        <f t="shared" si="4"/>
        <v>DISTRIBUCION VOLUMEN X CRITERIO (kg ó litros).Hortalizas/Verdur.IngNIVEL MEDIO BAJO</v>
      </c>
      <c r="B168">
        <v>0</v>
      </c>
      <c r="C168">
        <v>0</v>
      </c>
      <c r="D168" t="s">
        <v>89</v>
      </c>
      <c r="E168">
        <v>17.389732469016817</v>
      </c>
      <c r="F168">
        <v>18.116760651093223</v>
      </c>
      <c r="G168">
        <v>14.398670596673929</v>
      </c>
      <c r="H168">
        <v>17.03981350441212</v>
      </c>
      <c r="I168">
        <v>0</v>
      </c>
      <c r="J168">
        <v>0</v>
      </c>
    </row>
    <row r="169" spans="1:10" x14ac:dyDescent="0.35">
      <c r="A169" t="str">
        <f t="shared" si="4"/>
        <v>DISTRIBUCION VOLUMEN X CRITERIO (kg ó litros).Hortalizas/Verdur.IngNIVEL BAJO</v>
      </c>
      <c r="B169">
        <v>0</v>
      </c>
      <c r="C169">
        <v>0</v>
      </c>
      <c r="D169" t="s">
        <v>90</v>
      </c>
      <c r="E169">
        <v>22.388519905713281</v>
      </c>
      <c r="F169">
        <v>22.406227044650258</v>
      </c>
      <c r="G169">
        <v>28.106638922073557</v>
      </c>
      <c r="H169">
        <v>21.430997875524639</v>
      </c>
      <c r="I169">
        <v>0</v>
      </c>
      <c r="J169">
        <v>0</v>
      </c>
    </row>
    <row r="170" spans="1:10" x14ac:dyDescent="0.35">
      <c r="A170" t="str">
        <f>$B$2&amp;$C$170&amp;D170</f>
        <v>DISTRIBUCION VOLUMEN X CRITERIO (kg ó litros).Aceite alino Ing.T.ESPAÑA</v>
      </c>
      <c r="B170">
        <v>0</v>
      </c>
      <c r="C170" t="s">
        <v>154</v>
      </c>
      <c r="D170" t="s">
        <v>22</v>
      </c>
      <c r="E170">
        <v>100</v>
      </c>
      <c r="F170">
        <v>100</v>
      </c>
      <c r="G170">
        <v>100</v>
      </c>
      <c r="H170">
        <v>100</v>
      </c>
      <c r="I170">
        <v>0</v>
      </c>
      <c r="J170">
        <v>0</v>
      </c>
    </row>
    <row r="171" spans="1:10" x14ac:dyDescent="0.35">
      <c r="A171" t="str">
        <f t="shared" ref="A171:A197" si="5">$B$2&amp;$C$170&amp;D171</f>
        <v>DISTRIBUCION VOLUMEN X CRITERIO (kg ó litros).Aceite alino Ing.BCN AM</v>
      </c>
      <c r="B171">
        <v>0</v>
      </c>
      <c r="C171">
        <v>0</v>
      </c>
      <c r="D171" t="s">
        <v>72</v>
      </c>
      <c r="E171">
        <v>1.5315352036844134</v>
      </c>
      <c r="F171">
        <v>1.6124779295062051</v>
      </c>
      <c r="G171">
        <v>2.0790985949918674</v>
      </c>
      <c r="H171">
        <v>2.6961646529453698</v>
      </c>
      <c r="I171">
        <v>0</v>
      </c>
      <c r="J171">
        <v>0</v>
      </c>
    </row>
    <row r="172" spans="1:10" x14ac:dyDescent="0.35">
      <c r="A172" t="str">
        <f t="shared" si="5"/>
        <v>DISTRIBUCION VOLUMEN X CRITERIO (kg ó litros).Aceite alino Ing.REST.CAT ARAGON</v>
      </c>
      <c r="B172">
        <v>0</v>
      </c>
      <c r="C172">
        <v>0</v>
      </c>
      <c r="D172" t="s">
        <v>73</v>
      </c>
      <c r="E172">
        <v>2.2625874590087678</v>
      </c>
      <c r="F172">
        <v>43.777240067888272</v>
      </c>
      <c r="G172">
        <v>69.380363086938786</v>
      </c>
      <c r="H172">
        <v>60.102326232859184</v>
      </c>
      <c r="I172">
        <v>0</v>
      </c>
      <c r="J172">
        <v>0</v>
      </c>
    </row>
    <row r="173" spans="1:10" x14ac:dyDescent="0.35">
      <c r="A173" t="str">
        <f t="shared" si="5"/>
        <v>DISTRIBUCION VOLUMEN X CRITERIO (kg ó litros).Aceite alino Ing.LEVANTE</v>
      </c>
      <c r="B173">
        <v>0</v>
      </c>
      <c r="C173">
        <v>0</v>
      </c>
      <c r="D173" t="s">
        <v>74</v>
      </c>
      <c r="E173">
        <v>12.678838770010284</v>
      </c>
      <c r="F173">
        <v>5.0863294902524974</v>
      </c>
      <c r="G173">
        <v>2.1459972753313994</v>
      </c>
      <c r="H173">
        <v>6.8214269695466525</v>
      </c>
      <c r="I173">
        <v>0</v>
      </c>
      <c r="J173">
        <v>0</v>
      </c>
    </row>
    <row r="174" spans="1:10" x14ac:dyDescent="0.35">
      <c r="A174" t="str">
        <f t="shared" si="5"/>
        <v>DISTRIBUCION VOLUMEN X CRITERIO (kg ó litros).Aceite alino Ing.ANDALUCIA</v>
      </c>
      <c r="B174">
        <v>0</v>
      </c>
      <c r="C174">
        <v>0</v>
      </c>
      <c r="D174" t="s">
        <v>75</v>
      </c>
      <c r="E174">
        <v>65.584815484186123</v>
      </c>
      <c r="F174">
        <v>19.402467007262555</v>
      </c>
      <c r="G174">
        <v>22.603204099366025</v>
      </c>
      <c r="H174">
        <v>19.014636897398656</v>
      </c>
      <c r="I174">
        <v>0</v>
      </c>
      <c r="J174">
        <v>0</v>
      </c>
    </row>
    <row r="175" spans="1:10" x14ac:dyDescent="0.35">
      <c r="A175" t="str">
        <f t="shared" si="5"/>
        <v>DISTRIBUCION VOLUMEN X CRITERIO (kg ó litros).Aceite alino Ing.MDD AM</v>
      </c>
      <c r="B175">
        <v>0</v>
      </c>
      <c r="C175">
        <v>0</v>
      </c>
      <c r="D175" t="s">
        <v>76</v>
      </c>
      <c r="E175">
        <v>5.3088673987660595</v>
      </c>
      <c r="F175">
        <v>0.86283865613082844</v>
      </c>
      <c r="G175">
        <v>2.0440291118269247</v>
      </c>
      <c r="H175">
        <v>5.5077236173594146</v>
      </c>
      <c r="I175">
        <v>0</v>
      </c>
      <c r="J175">
        <v>0</v>
      </c>
    </row>
    <row r="176" spans="1:10" x14ac:dyDescent="0.35">
      <c r="A176" t="str">
        <f t="shared" si="5"/>
        <v>DISTRIBUCION VOLUMEN X CRITERIO (kg ó litros).Aceite alino Ing.RTO CENTRO</v>
      </c>
      <c r="B176">
        <v>0</v>
      </c>
      <c r="C176">
        <v>0</v>
      </c>
      <c r="D176" t="s">
        <v>77</v>
      </c>
      <c r="E176">
        <v>2.9804803072239188</v>
      </c>
      <c r="F176">
        <v>6.2705438817511299</v>
      </c>
      <c r="G176">
        <v>0.78124629843705362</v>
      </c>
      <c r="H176">
        <v>1.5353783450307077</v>
      </c>
      <c r="I176">
        <v>0</v>
      </c>
      <c r="J176">
        <v>0</v>
      </c>
    </row>
    <row r="177" spans="1:10" x14ac:dyDescent="0.35">
      <c r="A177" t="str">
        <f t="shared" si="5"/>
        <v>DISTRIBUCION VOLUMEN X CRITERIO (kg ó litros).Aceite alino Ing.NORTE-CENTRO</v>
      </c>
      <c r="B177">
        <v>0</v>
      </c>
      <c r="C177">
        <v>0</v>
      </c>
      <c r="D177" t="s">
        <v>78</v>
      </c>
      <c r="E177">
        <v>8.3795372994059889</v>
      </c>
      <c r="F177">
        <v>20.435309546506705</v>
      </c>
      <c r="G177">
        <v>0.6536432904357613</v>
      </c>
      <c r="H177">
        <v>3.7441493501080005</v>
      </c>
      <c r="I177">
        <v>0</v>
      </c>
      <c r="J177">
        <v>0</v>
      </c>
    </row>
    <row r="178" spans="1:10" x14ac:dyDescent="0.35">
      <c r="A178" t="str">
        <f t="shared" si="5"/>
        <v>DISTRIBUCION VOLUMEN X CRITERIO (kg ó litros).Aceite alino Ing.NOROESTE</v>
      </c>
      <c r="B178">
        <v>0</v>
      </c>
      <c r="C178">
        <v>0</v>
      </c>
      <c r="D178" t="s">
        <v>79</v>
      </c>
      <c r="E178">
        <v>1.2733294210899273</v>
      </c>
      <c r="F178">
        <v>2.5527843778231989</v>
      </c>
      <c r="G178">
        <v>0.31243180466729442</v>
      </c>
      <c r="H178">
        <v>0.578192911358962</v>
      </c>
      <c r="I178">
        <v>0</v>
      </c>
      <c r="J178">
        <v>0</v>
      </c>
    </row>
    <row r="179" spans="1:10" x14ac:dyDescent="0.35">
      <c r="A179" t="str">
        <f t="shared" si="5"/>
        <v>DISTRIBUCION VOLUMEN X CRITERIO (kg ó litros).Aceite alino Ing.&lt;2MIL</v>
      </c>
      <c r="B179">
        <v>0</v>
      </c>
      <c r="C179">
        <v>0</v>
      </c>
      <c r="D179" t="s">
        <v>41</v>
      </c>
      <c r="E179">
        <v>1.7815718871145156</v>
      </c>
      <c r="F179">
        <v>0.81519700089963543</v>
      </c>
      <c r="G179" t="s">
        <v>91</v>
      </c>
      <c r="H179" t="s">
        <v>91</v>
      </c>
      <c r="I179">
        <v>0</v>
      </c>
      <c r="J179">
        <v>0</v>
      </c>
    </row>
    <row r="180" spans="1:10" x14ac:dyDescent="0.35">
      <c r="A180" t="str">
        <f t="shared" si="5"/>
        <v>DISTRIBUCION VOLUMEN X CRITERIO (kg ó litros).Aceite alino Ing.2-5MIL</v>
      </c>
      <c r="B180">
        <v>0</v>
      </c>
      <c r="C180">
        <v>0</v>
      </c>
      <c r="D180" t="s">
        <v>44</v>
      </c>
      <c r="E180">
        <v>4.0918072961879695</v>
      </c>
      <c r="F180">
        <v>1.7123416849234325</v>
      </c>
      <c r="G180">
        <v>0.34878777675536587</v>
      </c>
      <c r="H180" t="s">
        <v>91</v>
      </c>
      <c r="I180">
        <v>0</v>
      </c>
      <c r="J180">
        <v>0</v>
      </c>
    </row>
    <row r="181" spans="1:10" x14ac:dyDescent="0.35">
      <c r="A181" t="str">
        <f t="shared" si="5"/>
        <v>DISTRIBUCION VOLUMEN X CRITERIO (kg ó litros).Aceite alino Ing.5-10MIL</v>
      </c>
      <c r="B181">
        <v>0</v>
      </c>
      <c r="C181">
        <v>0</v>
      </c>
      <c r="D181" t="s">
        <v>46</v>
      </c>
      <c r="E181">
        <v>0.27227287613268636</v>
      </c>
      <c r="F181" t="s">
        <v>91</v>
      </c>
      <c r="G181">
        <v>1.0291141798181414</v>
      </c>
      <c r="H181">
        <v>0.50605632244180765</v>
      </c>
      <c r="I181">
        <v>0</v>
      </c>
      <c r="J181">
        <v>0</v>
      </c>
    </row>
    <row r="182" spans="1:10" x14ac:dyDescent="0.35">
      <c r="A182" t="str">
        <f t="shared" si="5"/>
        <v>DISTRIBUCION VOLUMEN X CRITERIO (kg ó litros).Aceite alino Ing.10-30MIL</v>
      </c>
      <c r="B182">
        <v>0</v>
      </c>
      <c r="C182">
        <v>0</v>
      </c>
      <c r="D182" t="s">
        <v>48</v>
      </c>
      <c r="E182">
        <v>10.903960735849125</v>
      </c>
      <c r="F182">
        <v>8.080407844997449</v>
      </c>
      <c r="G182">
        <v>1.8315164174934728</v>
      </c>
      <c r="H182">
        <v>2.7630365143466218</v>
      </c>
      <c r="I182">
        <v>0</v>
      </c>
      <c r="J182">
        <v>0</v>
      </c>
    </row>
    <row r="183" spans="1:10" x14ac:dyDescent="0.35">
      <c r="A183" t="str">
        <f t="shared" si="5"/>
        <v>DISTRIBUCION VOLUMEN X CRITERIO (kg ó litros).Aceite alino Ing.30-100MIL</v>
      </c>
      <c r="B183">
        <v>0</v>
      </c>
      <c r="C183">
        <v>0</v>
      </c>
      <c r="D183" t="s">
        <v>50</v>
      </c>
      <c r="E183">
        <v>46.338347419451765</v>
      </c>
      <c r="F183">
        <v>25.690318155615177</v>
      </c>
      <c r="G183">
        <v>19.127571202706729</v>
      </c>
      <c r="H183">
        <v>19.683158127754741</v>
      </c>
      <c r="I183">
        <v>0</v>
      </c>
      <c r="J183">
        <v>0</v>
      </c>
    </row>
    <row r="184" spans="1:10" x14ac:dyDescent="0.35">
      <c r="A184" t="str">
        <f t="shared" si="5"/>
        <v>DISTRIBUCION VOLUMEN X CRITERIO (kg ó litros).Aceite alino Ing.100-200MIL</v>
      </c>
      <c r="B184">
        <v>0</v>
      </c>
      <c r="C184">
        <v>0</v>
      </c>
      <c r="D184" t="s">
        <v>52</v>
      </c>
      <c r="E184">
        <v>17.884693438765353</v>
      </c>
      <c r="F184">
        <v>10.221116799172917</v>
      </c>
      <c r="G184">
        <v>4.507224733792758</v>
      </c>
      <c r="H184">
        <v>5.7591024625795173</v>
      </c>
      <c r="I184">
        <v>0</v>
      </c>
      <c r="J184">
        <v>0</v>
      </c>
    </row>
    <row r="185" spans="1:10" x14ac:dyDescent="0.35">
      <c r="A185" t="str">
        <f t="shared" si="5"/>
        <v>DISTRIBUCION VOLUMEN X CRITERIO (kg ó litros).Aceite alino Ing.200-500MIL</v>
      </c>
      <c r="B185">
        <v>0</v>
      </c>
      <c r="C185">
        <v>0</v>
      </c>
      <c r="D185" t="s">
        <v>54</v>
      </c>
      <c r="E185">
        <v>6.7398419006824746</v>
      </c>
      <c r="F185">
        <v>11.061762694981722</v>
      </c>
      <c r="G185">
        <v>1.0987763824245114</v>
      </c>
      <c r="H185">
        <v>4.6672704634991282</v>
      </c>
      <c r="I185">
        <v>0</v>
      </c>
      <c r="J185">
        <v>0</v>
      </c>
    </row>
    <row r="186" spans="1:10" x14ac:dyDescent="0.35">
      <c r="A186" t="str">
        <f t="shared" si="5"/>
        <v>DISTRIBUCION VOLUMEN X CRITERIO (kg ó litros).Aceite alino Ing.&gt;500MIL</v>
      </c>
      <c r="B186">
        <v>0</v>
      </c>
      <c r="C186">
        <v>0</v>
      </c>
      <c r="D186" t="s">
        <v>56</v>
      </c>
      <c r="E186">
        <v>11.987492641328123</v>
      </c>
      <c r="F186">
        <v>42.418849639527373</v>
      </c>
      <c r="G186">
        <v>72.057010595559618</v>
      </c>
      <c r="H186">
        <v>66.62138161995621</v>
      </c>
      <c r="I186">
        <v>0</v>
      </c>
      <c r="J186">
        <v>0</v>
      </c>
    </row>
    <row r="187" spans="1:10" x14ac:dyDescent="0.35">
      <c r="A187" t="str">
        <f t="shared" si="5"/>
        <v>DISTRIBUCION VOLUMEN X CRITERIO (kg ó litros).Aceite alino Ing.DE 15 A 19 AÑOS</v>
      </c>
      <c r="B187">
        <v>0</v>
      </c>
      <c r="C187">
        <v>0</v>
      </c>
      <c r="D187" t="s">
        <v>80</v>
      </c>
      <c r="E187" t="s">
        <v>91</v>
      </c>
      <c r="F187">
        <v>3.3084300079756268</v>
      </c>
      <c r="G187" t="s">
        <v>91</v>
      </c>
      <c r="H187" t="s">
        <v>91</v>
      </c>
      <c r="I187">
        <v>0</v>
      </c>
      <c r="J187">
        <v>0</v>
      </c>
    </row>
    <row r="188" spans="1:10" x14ac:dyDescent="0.35">
      <c r="A188" t="str">
        <f t="shared" si="5"/>
        <v>DISTRIBUCION VOLUMEN X CRITERIO (kg ó litros).Aceite alino Ing.DE 20 A 24 AÑOS</v>
      </c>
      <c r="B188">
        <v>0</v>
      </c>
      <c r="C188">
        <v>0</v>
      </c>
      <c r="D188" t="s">
        <v>81</v>
      </c>
      <c r="E188">
        <v>0.377551753049293</v>
      </c>
      <c r="F188">
        <v>5.7141167775520554</v>
      </c>
      <c r="G188" t="s">
        <v>91</v>
      </c>
      <c r="H188">
        <v>6.1034007530625249</v>
      </c>
      <c r="I188">
        <v>0</v>
      </c>
      <c r="J188">
        <v>0</v>
      </c>
    </row>
    <row r="189" spans="1:10" x14ac:dyDescent="0.35">
      <c r="A189" t="str">
        <f t="shared" si="5"/>
        <v>DISTRIBUCION VOLUMEN X CRITERIO (kg ó litros).Aceite alino Ing.DE 25 A 34 AÑOS</v>
      </c>
      <c r="B189">
        <v>0</v>
      </c>
      <c r="C189">
        <v>0</v>
      </c>
      <c r="D189" t="s">
        <v>82</v>
      </c>
      <c r="E189">
        <v>14.713738274410268</v>
      </c>
      <c r="F189">
        <v>24.361037626326766</v>
      </c>
      <c r="G189">
        <v>1.8798321364409847</v>
      </c>
      <c r="H189">
        <v>8.1879753741620611</v>
      </c>
      <c r="I189">
        <v>0</v>
      </c>
      <c r="J189">
        <v>0</v>
      </c>
    </row>
    <row r="190" spans="1:10" x14ac:dyDescent="0.35">
      <c r="A190" t="str">
        <f t="shared" si="5"/>
        <v>DISTRIBUCION VOLUMEN X CRITERIO (kg ó litros).Aceite alino Ing.DE 35 A 49 AÑOS</v>
      </c>
      <c r="B190">
        <v>0</v>
      </c>
      <c r="C190">
        <v>0</v>
      </c>
      <c r="D190" t="s">
        <v>83</v>
      </c>
      <c r="E190">
        <v>33.493378187869368</v>
      </c>
      <c r="F190">
        <v>9.4283123747891899</v>
      </c>
      <c r="G190">
        <v>8.4788754891552305</v>
      </c>
      <c r="H190">
        <v>7.9513710971112399</v>
      </c>
      <c r="I190">
        <v>0</v>
      </c>
      <c r="J190">
        <v>0</v>
      </c>
    </row>
    <row r="191" spans="1:10" x14ac:dyDescent="0.35">
      <c r="A191" t="str">
        <f t="shared" si="5"/>
        <v>DISTRIBUCION VOLUMEN X CRITERIO (kg ó litros).Aceite alino Ing.DE 50 A 59 AÑOS</v>
      </c>
      <c r="B191">
        <v>0</v>
      </c>
      <c r="C191">
        <v>0</v>
      </c>
      <c r="D191" t="s">
        <v>84</v>
      </c>
      <c r="E191">
        <v>45.093149667147472</v>
      </c>
      <c r="F191">
        <v>45.427808068463037</v>
      </c>
      <c r="G191">
        <v>87.120812817927231</v>
      </c>
      <c r="H191">
        <v>66.498833843476362</v>
      </c>
      <c r="I191">
        <v>0</v>
      </c>
      <c r="J191">
        <v>0</v>
      </c>
    </row>
    <row r="192" spans="1:10" x14ac:dyDescent="0.35">
      <c r="A192" t="str">
        <f t="shared" si="5"/>
        <v>DISTRIBUCION VOLUMEN X CRITERIO (kg ó litros).Aceite alino Ing.DE 60 A 75 AÑOS</v>
      </c>
      <c r="B192">
        <v>0</v>
      </c>
      <c r="C192">
        <v>0</v>
      </c>
      <c r="D192" t="s">
        <v>85</v>
      </c>
      <c r="E192">
        <v>6.32217558570692</v>
      </c>
      <c r="F192">
        <v>11.760299579046144</v>
      </c>
      <c r="G192">
        <v>2.5204671863907531</v>
      </c>
      <c r="H192">
        <v>11.258419850617482</v>
      </c>
      <c r="I192">
        <v>0</v>
      </c>
      <c r="J192">
        <v>0</v>
      </c>
    </row>
    <row r="193" spans="1:10" x14ac:dyDescent="0.35">
      <c r="A193" t="str">
        <f t="shared" si="5"/>
        <v>DISTRIBUCION VOLUMEN X CRITERIO (kg ó litros).Aceite alino Ing.NIVEL ALTO</v>
      </c>
      <c r="B193">
        <v>0</v>
      </c>
      <c r="C193">
        <v>0</v>
      </c>
      <c r="D193" t="s">
        <v>86</v>
      </c>
      <c r="E193">
        <v>22.332957474501256</v>
      </c>
      <c r="F193">
        <v>6.3136034161272008</v>
      </c>
      <c r="G193">
        <v>8.1585343353836457</v>
      </c>
      <c r="H193">
        <v>8.3619910571416689</v>
      </c>
      <c r="I193">
        <v>0</v>
      </c>
      <c r="J193">
        <v>0</v>
      </c>
    </row>
    <row r="194" spans="1:10" x14ac:dyDescent="0.35">
      <c r="A194" t="str">
        <f t="shared" si="5"/>
        <v>DISTRIBUCION VOLUMEN X CRITERIO (kg ó litros).Aceite alino Ing.NIVEL MEDIO ALTO</v>
      </c>
      <c r="B194">
        <v>0</v>
      </c>
      <c r="C194">
        <v>0</v>
      </c>
      <c r="D194" t="s">
        <v>87</v>
      </c>
      <c r="E194">
        <v>2.6135924925250733</v>
      </c>
      <c r="F194">
        <v>2.6166117383075775</v>
      </c>
      <c r="G194">
        <v>1.6365384164218444</v>
      </c>
      <c r="H194">
        <v>3.8615083138443502</v>
      </c>
      <c r="I194">
        <v>0</v>
      </c>
      <c r="J194">
        <v>0</v>
      </c>
    </row>
    <row r="195" spans="1:10" x14ac:dyDescent="0.35">
      <c r="A195" t="str">
        <f t="shared" si="5"/>
        <v>DISTRIBUCION VOLUMEN X CRITERIO (kg ó litros).Aceite alino Ing.NIVEL MEDIO</v>
      </c>
      <c r="B195">
        <v>0</v>
      </c>
      <c r="C195">
        <v>0</v>
      </c>
      <c r="D195" t="s">
        <v>88</v>
      </c>
      <c r="E195">
        <v>58.285183515462222</v>
      </c>
      <c r="F195">
        <v>35.618861486047486</v>
      </c>
      <c r="G195">
        <v>17.525340027339979</v>
      </c>
      <c r="H195">
        <v>18.840346157853403</v>
      </c>
      <c r="I195">
        <v>0</v>
      </c>
      <c r="J195">
        <v>0</v>
      </c>
    </row>
    <row r="196" spans="1:10" x14ac:dyDescent="0.35">
      <c r="A196" t="str">
        <f t="shared" si="5"/>
        <v>DISTRIBUCION VOLUMEN X CRITERIO (kg ó litros).Aceite alino Ing.NIVEL MEDIO BAJO</v>
      </c>
      <c r="B196">
        <v>0</v>
      </c>
      <c r="C196">
        <v>0</v>
      </c>
      <c r="D196" t="s">
        <v>89</v>
      </c>
      <c r="E196">
        <v>4.7352790647260097</v>
      </c>
      <c r="F196">
        <v>2.1550607706318443</v>
      </c>
      <c r="G196">
        <v>3.0231601882158547</v>
      </c>
      <c r="H196">
        <v>2.0421417271139268</v>
      </c>
      <c r="I196">
        <v>0</v>
      </c>
      <c r="J196">
        <v>0</v>
      </c>
    </row>
    <row r="197" spans="1:10" x14ac:dyDescent="0.35">
      <c r="A197" t="str">
        <f t="shared" si="5"/>
        <v>DISTRIBUCION VOLUMEN X CRITERIO (kg ó litros).Aceite alino Ing.NIVEL BAJO</v>
      </c>
      <c r="B197">
        <v>0</v>
      </c>
      <c r="C197">
        <v>0</v>
      </c>
      <c r="D197" t="s">
        <v>90</v>
      </c>
      <c r="E197">
        <v>12.032986036246884</v>
      </c>
      <c r="F197">
        <v>53.295860947900188</v>
      </c>
      <c r="G197">
        <v>69.656440755702604</v>
      </c>
      <c r="H197">
        <v>66.894021980825045</v>
      </c>
      <c r="I197">
        <v>0</v>
      </c>
      <c r="J197">
        <v>0</v>
      </c>
    </row>
    <row r="198" spans="1:10" x14ac:dyDescent="0.35">
      <c r="A198" t="str">
        <f>$B$2&amp;$C$198&amp;D198</f>
        <v>DISTRIBUCION VOLUMEN X CRITERIO (kg ó litros).Pan Ing.T.ESPAÑA</v>
      </c>
      <c r="B198">
        <v>0</v>
      </c>
      <c r="C198" t="s">
        <v>155</v>
      </c>
      <c r="D198" t="s">
        <v>22</v>
      </c>
      <c r="E198">
        <v>100</v>
      </c>
      <c r="F198">
        <v>100</v>
      </c>
      <c r="G198">
        <v>100</v>
      </c>
      <c r="H198">
        <v>100</v>
      </c>
      <c r="I198">
        <v>0</v>
      </c>
      <c r="J198">
        <v>0</v>
      </c>
    </row>
    <row r="199" spans="1:10" x14ac:dyDescent="0.35">
      <c r="A199" t="str">
        <f t="shared" ref="A199:A225" si="6">$B$2&amp;$C$198&amp;D199</f>
        <v>DISTRIBUCION VOLUMEN X CRITERIO (kg ó litros).Pan Ing.BCN AM</v>
      </c>
      <c r="B199">
        <v>0</v>
      </c>
      <c r="C199">
        <v>0</v>
      </c>
      <c r="D199" t="s">
        <v>72</v>
      </c>
      <c r="E199">
        <v>7.4605208583026581</v>
      </c>
      <c r="F199">
        <v>6.9111798901544539</v>
      </c>
      <c r="G199">
        <v>6.3739620495160851</v>
      </c>
      <c r="H199">
        <v>11.230877195915161</v>
      </c>
      <c r="I199">
        <v>0</v>
      </c>
      <c r="J199">
        <v>0</v>
      </c>
    </row>
    <row r="200" spans="1:10" x14ac:dyDescent="0.35">
      <c r="A200" t="str">
        <f t="shared" si="6"/>
        <v>DISTRIBUCION VOLUMEN X CRITERIO (kg ó litros).Pan Ing.REST.CAT ARAGON</v>
      </c>
      <c r="B200">
        <v>0</v>
      </c>
      <c r="C200">
        <v>0</v>
      </c>
      <c r="D200" t="s">
        <v>73</v>
      </c>
      <c r="E200">
        <v>8.3648588980511018</v>
      </c>
      <c r="F200">
        <v>15.046499803690114</v>
      </c>
      <c r="G200">
        <v>18.023985871736333</v>
      </c>
      <c r="H200">
        <v>18.444623572033361</v>
      </c>
      <c r="I200">
        <v>0</v>
      </c>
      <c r="J200">
        <v>0</v>
      </c>
    </row>
    <row r="201" spans="1:10" x14ac:dyDescent="0.35">
      <c r="A201" t="str">
        <f t="shared" si="6"/>
        <v>DISTRIBUCION VOLUMEN X CRITERIO (kg ó litros).Pan Ing.LEVANTE</v>
      </c>
      <c r="B201">
        <v>0</v>
      </c>
      <c r="C201">
        <v>0</v>
      </c>
      <c r="D201" t="s">
        <v>74</v>
      </c>
      <c r="E201">
        <v>10.816022406100497</v>
      </c>
      <c r="F201">
        <v>8.5755406345648879</v>
      </c>
      <c r="G201">
        <v>15.378624031851087</v>
      </c>
      <c r="H201">
        <v>16.491965079830031</v>
      </c>
      <c r="I201">
        <v>0</v>
      </c>
      <c r="J201">
        <v>0</v>
      </c>
    </row>
    <row r="202" spans="1:10" x14ac:dyDescent="0.35">
      <c r="A202" t="str">
        <f t="shared" si="6"/>
        <v>DISTRIBUCION VOLUMEN X CRITERIO (kg ó litros).Pan Ing.ANDALUCIA</v>
      </c>
      <c r="B202">
        <v>0</v>
      </c>
      <c r="C202">
        <v>0</v>
      </c>
      <c r="D202" t="s">
        <v>75</v>
      </c>
      <c r="E202">
        <v>28.234415546113649</v>
      </c>
      <c r="F202">
        <v>25.631704615614225</v>
      </c>
      <c r="G202">
        <v>24.181014695611349</v>
      </c>
      <c r="H202">
        <v>20.345707987965554</v>
      </c>
      <c r="I202">
        <v>0</v>
      </c>
      <c r="J202">
        <v>0</v>
      </c>
    </row>
    <row r="203" spans="1:10" x14ac:dyDescent="0.35">
      <c r="A203" t="str">
        <f t="shared" si="6"/>
        <v>DISTRIBUCION VOLUMEN X CRITERIO (kg ó litros).Pan Ing.MDD AM</v>
      </c>
      <c r="B203">
        <v>0</v>
      </c>
      <c r="C203">
        <v>0</v>
      </c>
      <c r="D203" t="s">
        <v>76</v>
      </c>
      <c r="E203">
        <v>14.627610011917366</v>
      </c>
      <c r="F203">
        <v>9.3249360553642635</v>
      </c>
      <c r="G203">
        <v>9.2322549200996846</v>
      </c>
      <c r="H203">
        <v>10.107120737736995</v>
      </c>
      <c r="I203">
        <v>0</v>
      </c>
      <c r="J203">
        <v>0</v>
      </c>
    </row>
    <row r="204" spans="1:10" x14ac:dyDescent="0.35">
      <c r="A204" t="str">
        <f t="shared" si="6"/>
        <v>DISTRIBUCION VOLUMEN X CRITERIO (kg ó litros).Pan Ing.RTO CENTRO</v>
      </c>
      <c r="B204">
        <v>0</v>
      </c>
      <c r="C204">
        <v>0</v>
      </c>
      <c r="D204" t="s">
        <v>77</v>
      </c>
      <c r="E204">
        <v>10.998908664021311</v>
      </c>
      <c r="F204">
        <v>13.699547672060572</v>
      </c>
      <c r="G204">
        <v>13.284531133043046</v>
      </c>
      <c r="H204">
        <v>6.1415565288779002</v>
      </c>
      <c r="I204">
        <v>0</v>
      </c>
      <c r="J204">
        <v>0</v>
      </c>
    </row>
    <row r="205" spans="1:10" x14ac:dyDescent="0.35">
      <c r="A205" t="str">
        <f t="shared" si="6"/>
        <v>DISTRIBUCION VOLUMEN X CRITERIO (kg ó litros).Pan Ing.NORTE-CENTRO</v>
      </c>
      <c r="B205">
        <v>0</v>
      </c>
      <c r="C205">
        <v>0</v>
      </c>
      <c r="D205" t="s">
        <v>78</v>
      </c>
      <c r="E205">
        <v>11.055888318150551</v>
      </c>
      <c r="F205">
        <v>11.699919955470792</v>
      </c>
      <c r="G205">
        <v>4.9719852780095417</v>
      </c>
      <c r="H205">
        <v>10.013158539487492</v>
      </c>
      <c r="I205">
        <v>0</v>
      </c>
      <c r="J205">
        <v>0</v>
      </c>
    </row>
    <row r="206" spans="1:10" x14ac:dyDescent="0.35">
      <c r="A206" t="str">
        <f t="shared" si="6"/>
        <v>DISTRIBUCION VOLUMEN X CRITERIO (kg ó litros).Pan Ing.NOROESTE</v>
      </c>
      <c r="B206">
        <v>0</v>
      </c>
      <c r="C206">
        <v>0</v>
      </c>
      <c r="D206" t="s">
        <v>79</v>
      </c>
      <c r="E206">
        <v>8.4417770029820502</v>
      </c>
      <c r="F206">
        <v>9.1106687706014853</v>
      </c>
      <c r="G206">
        <v>8.5536362904404175</v>
      </c>
      <c r="H206">
        <v>7.2249887912610671</v>
      </c>
      <c r="I206">
        <v>0</v>
      </c>
      <c r="J206">
        <v>0</v>
      </c>
    </row>
    <row r="207" spans="1:10" x14ac:dyDescent="0.35">
      <c r="A207" t="str">
        <f t="shared" si="6"/>
        <v>DISTRIBUCION VOLUMEN X CRITERIO (kg ó litros).Pan Ing.&lt;2MIL</v>
      </c>
      <c r="B207">
        <v>0</v>
      </c>
      <c r="C207">
        <v>0</v>
      </c>
      <c r="D207" t="s">
        <v>41</v>
      </c>
      <c r="E207">
        <v>1.3969709888626325</v>
      </c>
      <c r="F207">
        <v>1.2085259550314726</v>
      </c>
      <c r="G207">
        <v>1.0212233899627901</v>
      </c>
      <c r="H207">
        <v>1.2725955682855941</v>
      </c>
      <c r="I207">
        <v>0</v>
      </c>
      <c r="J207">
        <v>0</v>
      </c>
    </row>
    <row r="208" spans="1:10" x14ac:dyDescent="0.35">
      <c r="A208" t="str">
        <f t="shared" si="6"/>
        <v>DISTRIBUCION VOLUMEN X CRITERIO (kg ó litros).Pan Ing.2-5MIL</v>
      </c>
      <c r="B208">
        <v>0</v>
      </c>
      <c r="C208">
        <v>0</v>
      </c>
      <c r="D208" t="s">
        <v>44</v>
      </c>
      <c r="E208">
        <v>7.3502681711453866</v>
      </c>
      <c r="F208">
        <v>3.1043192345729382</v>
      </c>
      <c r="G208">
        <v>3.2260795098980157</v>
      </c>
      <c r="H208">
        <v>2.2372668422740771</v>
      </c>
      <c r="I208">
        <v>0</v>
      </c>
      <c r="J208">
        <v>0</v>
      </c>
    </row>
    <row r="209" spans="1:10" x14ac:dyDescent="0.35">
      <c r="A209" t="str">
        <f t="shared" si="6"/>
        <v>DISTRIBUCION VOLUMEN X CRITERIO (kg ó litros).Pan Ing.5-10MIL</v>
      </c>
      <c r="B209">
        <v>0</v>
      </c>
      <c r="C209">
        <v>0</v>
      </c>
      <c r="D209" t="s">
        <v>46</v>
      </c>
      <c r="E209">
        <v>4.7109229155670844</v>
      </c>
      <c r="F209">
        <v>2.6580720587225883</v>
      </c>
      <c r="G209">
        <v>6.5591065615602782</v>
      </c>
      <c r="H209">
        <v>9.1240556453462904</v>
      </c>
      <c r="I209">
        <v>0</v>
      </c>
      <c r="J209">
        <v>0</v>
      </c>
    </row>
    <row r="210" spans="1:10" x14ac:dyDescent="0.35">
      <c r="A210" t="str">
        <f t="shared" si="6"/>
        <v>DISTRIBUCION VOLUMEN X CRITERIO (kg ó litros).Pan Ing.10-30MIL</v>
      </c>
      <c r="B210">
        <v>0</v>
      </c>
      <c r="C210">
        <v>0</v>
      </c>
      <c r="D210" t="s">
        <v>48</v>
      </c>
      <c r="E210">
        <v>15.498633080808139</v>
      </c>
      <c r="F210">
        <v>19.185399119549761</v>
      </c>
      <c r="G210">
        <v>13.120575867440248</v>
      </c>
      <c r="H210">
        <v>15.256576015501969</v>
      </c>
      <c r="I210">
        <v>0</v>
      </c>
      <c r="J210">
        <v>0</v>
      </c>
    </row>
    <row r="211" spans="1:10" x14ac:dyDescent="0.35">
      <c r="A211" t="str">
        <f t="shared" si="6"/>
        <v>DISTRIBUCION VOLUMEN X CRITERIO (kg ó litros).Pan Ing.30-100MIL</v>
      </c>
      <c r="B211">
        <v>0</v>
      </c>
      <c r="C211">
        <v>0</v>
      </c>
      <c r="D211" t="s">
        <v>50</v>
      </c>
      <c r="E211">
        <v>17.941609874799241</v>
      </c>
      <c r="F211">
        <v>18.590560644717367</v>
      </c>
      <c r="G211">
        <v>22.486990823198845</v>
      </c>
      <c r="H211">
        <v>17.576470300938588</v>
      </c>
      <c r="I211">
        <v>0</v>
      </c>
      <c r="J211">
        <v>0</v>
      </c>
    </row>
    <row r="212" spans="1:10" x14ac:dyDescent="0.35">
      <c r="A212" t="str">
        <f t="shared" si="6"/>
        <v>DISTRIBUCION VOLUMEN X CRITERIO (kg ó litros).Pan Ing.100-200MIL</v>
      </c>
      <c r="B212">
        <v>0</v>
      </c>
      <c r="C212">
        <v>0</v>
      </c>
      <c r="D212" t="s">
        <v>52</v>
      </c>
      <c r="E212">
        <v>17.61276831052561</v>
      </c>
      <c r="F212">
        <v>15.033977909893508</v>
      </c>
      <c r="G212">
        <v>13.03254445403714</v>
      </c>
      <c r="H212">
        <v>16.138165697417474</v>
      </c>
      <c r="I212">
        <v>0</v>
      </c>
      <c r="J212">
        <v>0</v>
      </c>
    </row>
    <row r="213" spans="1:10" x14ac:dyDescent="0.35">
      <c r="A213" t="str">
        <f t="shared" si="6"/>
        <v>DISTRIBUCION VOLUMEN X CRITERIO (kg ó litros).Pan Ing.200-500MIL</v>
      </c>
      <c r="B213">
        <v>0</v>
      </c>
      <c r="C213">
        <v>0</v>
      </c>
      <c r="D213" t="s">
        <v>54</v>
      </c>
      <c r="E213">
        <v>16.267359919209177</v>
      </c>
      <c r="F213">
        <v>20.340223863948694</v>
      </c>
      <c r="G213">
        <v>17.735869335933476</v>
      </c>
      <c r="H213">
        <v>13.539230447978451</v>
      </c>
      <c r="I213">
        <v>0</v>
      </c>
      <c r="J213">
        <v>0</v>
      </c>
    </row>
    <row r="214" spans="1:10" x14ac:dyDescent="0.35">
      <c r="A214" t="str">
        <f t="shared" si="6"/>
        <v>DISTRIBUCION VOLUMEN X CRITERIO (kg ó litros).Pan Ing.&gt;500MIL</v>
      </c>
      <c r="B214">
        <v>0</v>
      </c>
      <c r="C214">
        <v>0</v>
      </c>
      <c r="D214" t="s">
        <v>56</v>
      </c>
      <c r="E214">
        <v>19.221465757427897</v>
      </c>
      <c r="F214">
        <v>19.878923821843724</v>
      </c>
      <c r="G214">
        <v>22.817606005669855</v>
      </c>
      <c r="H214">
        <v>24.85563467160377</v>
      </c>
      <c r="I214">
        <v>0</v>
      </c>
      <c r="J214">
        <v>0</v>
      </c>
    </row>
    <row r="215" spans="1:10" x14ac:dyDescent="0.35">
      <c r="A215" t="str">
        <f t="shared" si="6"/>
        <v>DISTRIBUCION VOLUMEN X CRITERIO (kg ó litros).Pan Ing.DE 15 A 19 AÑOS</v>
      </c>
      <c r="B215">
        <v>0</v>
      </c>
      <c r="C215">
        <v>0</v>
      </c>
      <c r="D215" t="s">
        <v>80</v>
      </c>
      <c r="E215">
        <v>4.4454001278218653</v>
      </c>
      <c r="F215">
        <v>0.70403667951966165</v>
      </c>
      <c r="G215">
        <v>6.2648027153649322</v>
      </c>
      <c r="H215">
        <v>2.9938103757908898</v>
      </c>
      <c r="I215">
        <v>0</v>
      </c>
      <c r="J215">
        <v>0</v>
      </c>
    </row>
    <row r="216" spans="1:10" x14ac:dyDescent="0.35">
      <c r="A216" t="str">
        <f t="shared" si="6"/>
        <v>DISTRIBUCION VOLUMEN X CRITERIO (kg ó litros).Pan Ing.DE 20 A 24 AÑOS</v>
      </c>
      <c r="B216">
        <v>0</v>
      </c>
      <c r="C216">
        <v>0</v>
      </c>
      <c r="D216" t="s">
        <v>81</v>
      </c>
      <c r="E216">
        <v>8.6651749235266298</v>
      </c>
      <c r="F216">
        <v>8.9876810216384229</v>
      </c>
      <c r="G216">
        <v>7.4790491075322221</v>
      </c>
      <c r="H216">
        <v>5.4042868666874257</v>
      </c>
      <c r="I216">
        <v>0</v>
      </c>
      <c r="J216">
        <v>0</v>
      </c>
    </row>
    <row r="217" spans="1:10" x14ac:dyDescent="0.35">
      <c r="A217" t="str">
        <f t="shared" si="6"/>
        <v>DISTRIBUCION VOLUMEN X CRITERIO (kg ó litros).Pan Ing.DE 25 A 34 AÑOS</v>
      </c>
      <c r="B217">
        <v>0</v>
      </c>
      <c r="C217">
        <v>0</v>
      </c>
      <c r="D217" t="s">
        <v>82</v>
      </c>
      <c r="E217">
        <v>14.558339714551193</v>
      </c>
      <c r="F217">
        <v>16.206970995594812</v>
      </c>
      <c r="G217">
        <v>13.555681765996171</v>
      </c>
      <c r="H217">
        <v>15.366779012509769</v>
      </c>
      <c r="I217">
        <v>0</v>
      </c>
      <c r="J217">
        <v>0</v>
      </c>
    </row>
    <row r="218" spans="1:10" x14ac:dyDescent="0.35">
      <c r="A218" t="str">
        <f t="shared" si="6"/>
        <v>DISTRIBUCION VOLUMEN X CRITERIO (kg ó litros).Pan Ing.DE 35 A 49 AÑOS</v>
      </c>
      <c r="B218">
        <v>0</v>
      </c>
      <c r="C218">
        <v>0</v>
      </c>
      <c r="D218" t="s">
        <v>83</v>
      </c>
      <c r="E218">
        <v>29.959482605949422</v>
      </c>
      <c r="F218">
        <v>31.801951326373967</v>
      </c>
      <c r="G218">
        <v>28.145655097164767</v>
      </c>
      <c r="H218">
        <v>31.704407324510896</v>
      </c>
      <c r="I218">
        <v>0</v>
      </c>
      <c r="J218">
        <v>0</v>
      </c>
    </row>
    <row r="219" spans="1:10" x14ac:dyDescent="0.35">
      <c r="A219" t="str">
        <f t="shared" si="6"/>
        <v>DISTRIBUCION VOLUMEN X CRITERIO (kg ó litros).Pan Ing.DE 50 A 59 AÑOS</v>
      </c>
      <c r="B219">
        <v>0</v>
      </c>
      <c r="C219">
        <v>0</v>
      </c>
      <c r="D219" t="s">
        <v>84</v>
      </c>
      <c r="E219">
        <v>26.640600861074031</v>
      </c>
      <c r="F219">
        <v>20.117235710939532</v>
      </c>
      <c r="G219">
        <v>26.447236879506093</v>
      </c>
      <c r="H219">
        <v>24.418559704618801</v>
      </c>
      <c r="I219">
        <v>0</v>
      </c>
      <c r="J219">
        <v>0</v>
      </c>
    </row>
    <row r="220" spans="1:10" x14ac:dyDescent="0.35">
      <c r="A220" t="str">
        <f t="shared" si="6"/>
        <v>DISTRIBUCION VOLUMEN X CRITERIO (kg ó litros).Pan Ing.DE 60 A 75 AÑOS</v>
      </c>
      <c r="B220">
        <v>0</v>
      </c>
      <c r="C220">
        <v>0</v>
      </c>
      <c r="D220" t="s">
        <v>85</v>
      </c>
      <c r="E220">
        <v>15.731002152050454</v>
      </c>
      <c r="F220">
        <v>22.182127184296295</v>
      </c>
      <c r="G220">
        <v>18.107570819132661</v>
      </c>
      <c r="H220">
        <v>20.112147974386378</v>
      </c>
      <c r="I220">
        <v>0</v>
      </c>
      <c r="J220">
        <v>0</v>
      </c>
    </row>
    <row r="221" spans="1:10" x14ac:dyDescent="0.35">
      <c r="A221" t="str">
        <f t="shared" si="6"/>
        <v>DISTRIBUCION VOLUMEN X CRITERIO (kg ó litros).Pan Ing.NIVEL ALTO</v>
      </c>
      <c r="B221">
        <v>0</v>
      </c>
      <c r="C221">
        <v>0</v>
      </c>
      <c r="D221" t="s">
        <v>86</v>
      </c>
      <c r="E221">
        <v>22.289020953443341</v>
      </c>
      <c r="F221">
        <v>16.462512593221501</v>
      </c>
      <c r="G221">
        <v>15.501603983675446</v>
      </c>
      <c r="H221">
        <v>18.588231768529592</v>
      </c>
      <c r="I221">
        <v>0</v>
      </c>
      <c r="J221">
        <v>0</v>
      </c>
    </row>
    <row r="222" spans="1:10" x14ac:dyDescent="0.35">
      <c r="A222" t="str">
        <f t="shared" si="6"/>
        <v>DISTRIBUCION VOLUMEN X CRITERIO (kg ó litros).Pan Ing.NIVEL MEDIO ALTO</v>
      </c>
      <c r="B222">
        <v>0</v>
      </c>
      <c r="C222">
        <v>0</v>
      </c>
      <c r="D222" t="s">
        <v>87</v>
      </c>
      <c r="E222">
        <v>11.502339047398516</v>
      </c>
      <c r="F222">
        <v>7.7605121206389125</v>
      </c>
      <c r="G222">
        <v>8.7376915244722113</v>
      </c>
      <c r="H222">
        <v>10.859208419517838</v>
      </c>
      <c r="I222">
        <v>0</v>
      </c>
      <c r="J222">
        <v>0</v>
      </c>
    </row>
    <row r="223" spans="1:10" x14ac:dyDescent="0.35">
      <c r="A223" t="str">
        <f t="shared" si="6"/>
        <v>DISTRIBUCION VOLUMEN X CRITERIO (kg ó litros).Pan Ing.NIVEL MEDIO</v>
      </c>
      <c r="B223">
        <v>0</v>
      </c>
      <c r="C223">
        <v>0</v>
      </c>
      <c r="D223" t="s">
        <v>88</v>
      </c>
      <c r="E223">
        <v>25.054660582626475</v>
      </c>
      <c r="F223">
        <v>24.901096400924715</v>
      </c>
      <c r="G223">
        <v>32.434356408842042</v>
      </c>
      <c r="H223">
        <v>25.973760482745206</v>
      </c>
      <c r="I223">
        <v>0</v>
      </c>
      <c r="J223">
        <v>0</v>
      </c>
    </row>
    <row r="224" spans="1:10" x14ac:dyDescent="0.35">
      <c r="A224" t="str">
        <f t="shared" si="6"/>
        <v>DISTRIBUCION VOLUMEN X CRITERIO (kg ó litros).Pan Ing.NIVEL MEDIO BAJO</v>
      </c>
      <c r="B224">
        <v>0</v>
      </c>
      <c r="C224">
        <v>0</v>
      </c>
      <c r="D224" t="s">
        <v>89</v>
      </c>
      <c r="E224">
        <v>9.5225843002096777</v>
      </c>
      <c r="F224">
        <v>12.15864349306981</v>
      </c>
      <c r="G224">
        <v>9.4856317338734435</v>
      </c>
      <c r="H224">
        <v>15.723178036077496</v>
      </c>
      <c r="I224">
        <v>0</v>
      </c>
      <c r="J224">
        <v>0</v>
      </c>
    </row>
    <row r="225" spans="1:10" x14ac:dyDescent="0.35">
      <c r="A225" t="str">
        <f t="shared" si="6"/>
        <v>DISTRIBUCION VOLUMEN X CRITERIO (kg ó litros).Pan Ing.NIVEL BAJO</v>
      </c>
      <c r="B225">
        <v>0</v>
      </c>
      <c r="C225">
        <v>0</v>
      </c>
      <c r="D225" t="s">
        <v>90</v>
      </c>
      <c r="E225">
        <v>31.631397618650396</v>
      </c>
      <c r="F225">
        <v>38.717237766281094</v>
      </c>
      <c r="G225">
        <v>33.840711248046631</v>
      </c>
      <c r="H225">
        <v>28.855613831607663</v>
      </c>
      <c r="I225">
        <v>0</v>
      </c>
      <c r="J225">
        <v>0</v>
      </c>
    </row>
    <row r="226" spans="1:10" x14ac:dyDescent="0.35">
      <c r="A226" t="str">
        <f>$B$2&amp;$C$226&amp;D226</f>
        <v>DISTRIBUCION VOLUMEN X CRITERIO (kg ó litros).Pastas Ing.T.ESPAÑA</v>
      </c>
      <c r="B226">
        <v>0</v>
      </c>
      <c r="C226" t="s">
        <v>156</v>
      </c>
      <c r="D226" t="s">
        <v>22</v>
      </c>
      <c r="E226">
        <v>100</v>
      </c>
      <c r="F226">
        <v>100</v>
      </c>
      <c r="G226">
        <v>100</v>
      </c>
      <c r="H226">
        <v>100</v>
      </c>
      <c r="I226">
        <v>0</v>
      </c>
      <c r="J226">
        <v>0</v>
      </c>
    </row>
    <row r="227" spans="1:10" x14ac:dyDescent="0.35">
      <c r="A227" t="str">
        <f t="shared" ref="A227:A253" si="7">$B$2&amp;$C$226&amp;D227</f>
        <v>DISTRIBUCION VOLUMEN X CRITERIO (kg ó litros).Pastas Ing.BCN AM</v>
      </c>
      <c r="B227">
        <v>0</v>
      </c>
      <c r="C227">
        <v>0</v>
      </c>
      <c r="D227" t="s">
        <v>72</v>
      </c>
      <c r="E227">
        <v>20.18521326880807</v>
      </c>
      <c r="F227">
        <v>7.6079250454962306</v>
      </c>
      <c r="G227">
        <v>13.749696486199179</v>
      </c>
      <c r="H227">
        <v>23.175248729854999</v>
      </c>
      <c r="I227">
        <v>0</v>
      </c>
      <c r="J227">
        <v>0</v>
      </c>
    </row>
    <row r="228" spans="1:10" x14ac:dyDescent="0.35">
      <c r="A228" t="str">
        <f t="shared" si="7"/>
        <v>DISTRIBUCION VOLUMEN X CRITERIO (kg ó litros).Pastas Ing.REST.CAT ARAGON</v>
      </c>
      <c r="B228">
        <v>0</v>
      </c>
      <c r="C228">
        <v>0</v>
      </c>
      <c r="D228" t="s">
        <v>73</v>
      </c>
      <c r="E228">
        <v>22.896801985853653</v>
      </c>
      <c r="F228">
        <v>25.929913346315569</v>
      </c>
      <c r="G228">
        <v>4.4927195290082089</v>
      </c>
      <c r="H228">
        <v>22.871606156233771</v>
      </c>
      <c r="I228">
        <v>0</v>
      </c>
      <c r="J228">
        <v>0</v>
      </c>
    </row>
    <row r="229" spans="1:10" x14ac:dyDescent="0.35">
      <c r="A229" t="str">
        <f t="shared" si="7"/>
        <v>DISTRIBUCION VOLUMEN X CRITERIO (kg ó litros).Pastas Ing.LEVANTE</v>
      </c>
      <c r="B229">
        <v>0</v>
      </c>
      <c r="C229">
        <v>0</v>
      </c>
      <c r="D229" t="s">
        <v>74</v>
      </c>
      <c r="E229">
        <v>12.148767354761372</v>
      </c>
      <c r="F229">
        <v>30.761333736021136</v>
      </c>
      <c r="G229">
        <v>24.460035934045752</v>
      </c>
      <c r="H229">
        <v>7.5274479470686826</v>
      </c>
      <c r="I229">
        <v>0</v>
      </c>
      <c r="J229">
        <v>0</v>
      </c>
    </row>
    <row r="230" spans="1:10" x14ac:dyDescent="0.35">
      <c r="A230" t="str">
        <f t="shared" si="7"/>
        <v>DISTRIBUCION VOLUMEN X CRITERIO (kg ó litros).Pastas Ing.ANDALUCIA</v>
      </c>
      <c r="B230">
        <v>0</v>
      </c>
      <c r="C230">
        <v>0</v>
      </c>
      <c r="D230" t="s">
        <v>75</v>
      </c>
      <c r="E230">
        <v>9.8845697913651716</v>
      </c>
      <c r="F230">
        <v>10.214287887899408</v>
      </c>
      <c r="G230">
        <v>10.133555360056651</v>
      </c>
      <c r="H230">
        <v>14.073055397807799</v>
      </c>
      <c r="I230">
        <v>0</v>
      </c>
      <c r="J230">
        <v>0</v>
      </c>
    </row>
    <row r="231" spans="1:10" x14ac:dyDescent="0.35">
      <c r="A231" t="str">
        <f t="shared" si="7"/>
        <v>DISTRIBUCION VOLUMEN X CRITERIO (kg ó litros).Pastas Ing.MDD AM</v>
      </c>
      <c r="B231">
        <v>0</v>
      </c>
      <c r="C231">
        <v>0</v>
      </c>
      <c r="D231" t="s">
        <v>76</v>
      </c>
      <c r="E231">
        <v>12.915674590006709</v>
      </c>
      <c r="F231">
        <v>6.4950969562825662</v>
      </c>
      <c r="G231">
        <v>19.689730392938561</v>
      </c>
      <c r="H231">
        <v>20.92808887083434</v>
      </c>
      <c r="I231">
        <v>0</v>
      </c>
      <c r="J231">
        <v>0</v>
      </c>
    </row>
    <row r="232" spans="1:10" x14ac:dyDescent="0.35">
      <c r="A232" t="str">
        <f t="shared" si="7"/>
        <v>DISTRIBUCION VOLUMEN X CRITERIO (kg ó litros).Pastas Ing.RTO CENTRO</v>
      </c>
      <c r="B232">
        <v>0</v>
      </c>
      <c r="C232">
        <v>0</v>
      </c>
      <c r="D232" t="s">
        <v>77</v>
      </c>
      <c r="E232">
        <v>3.6744535049687208</v>
      </c>
      <c r="F232">
        <v>9.3748880011597411</v>
      </c>
      <c r="G232">
        <v>9.6158434808781834</v>
      </c>
      <c r="H232">
        <v>2.5191080165517863</v>
      </c>
      <c r="I232">
        <v>0</v>
      </c>
      <c r="J232">
        <v>0</v>
      </c>
    </row>
    <row r="233" spans="1:10" x14ac:dyDescent="0.35">
      <c r="A233" t="str">
        <f t="shared" si="7"/>
        <v>DISTRIBUCION VOLUMEN X CRITERIO (kg ó litros).Pastas Ing.NORTE-CENTRO</v>
      </c>
      <c r="B233">
        <v>0</v>
      </c>
      <c r="C233">
        <v>0</v>
      </c>
      <c r="D233" t="s">
        <v>78</v>
      </c>
      <c r="E233">
        <v>4.4832400714119736</v>
      </c>
      <c r="F233">
        <v>3.963796557333088</v>
      </c>
      <c r="G233">
        <v>3.5122587881633303</v>
      </c>
      <c r="H233">
        <v>7.6255232316600736</v>
      </c>
      <c r="I233">
        <v>0</v>
      </c>
      <c r="J233">
        <v>0</v>
      </c>
    </row>
    <row r="234" spans="1:10" x14ac:dyDescent="0.35">
      <c r="A234" t="str">
        <f t="shared" si="7"/>
        <v>DISTRIBUCION VOLUMEN X CRITERIO (kg ó litros).Pastas Ing.NOROESTE</v>
      </c>
      <c r="B234">
        <v>0</v>
      </c>
      <c r="C234">
        <v>0</v>
      </c>
      <c r="D234" t="s">
        <v>79</v>
      </c>
      <c r="E234">
        <v>13.811282687019617</v>
      </c>
      <c r="F234">
        <v>5.6527684079107932</v>
      </c>
      <c r="G234">
        <v>14.34614572891258</v>
      </c>
      <c r="H234">
        <v>1.2799242802305355</v>
      </c>
      <c r="I234">
        <v>0</v>
      </c>
      <c r="J234">
        <v>0</v>
      </c>
    </row>
    <row r="235" spans="1:10" x14ac:dyDescent="0.35">
      <c r="A235" t="str">
        <f t="shared" si="7"/>
        <v>DISTRIBUCION VOLUMEN X CRITERIO (kg ó litros).Pastas Ing.&lt;2MIL</v>
      </c>
      <c r="B235">
        <v>0</v>
      </c>
      <c r="C235">
        <v>0</v>
      </c>
      <c r="D235" t="s">
        <v>41</v>
      </c>
      <c r="E235">
        <v>0.8357496796917725</v>
      </c>
      <c r="F235">
        <v>7.3881336420324546</v>
      </c>
      <c r="G235">
        <v>1.8463232867248869</v>
      </c>
      <c r="H235">
        <v>4.7143314798486564</v>
      </c>
      <c r="I235">
        <v>0</v>
      </c>
      <c r="J235">
        <v>0</v>
      </c>
    </row>
    <row r="236" spans="1:10" x14ac:dyDescent="0.35">
      <c r="A236" t="str">
        <f t="shared" si="7"/>
        <v>DISTRIBUCION VOLUMEN X CRITERIO (kg ó litros).Pastas Ing.2-5MIL</v>
      </c>
      <c r="B236">
        <v>0</v>
      </c>
      <c r="C236">
        <v>0</v>
      </c>
      <c r="D236" t="s">
        <v>44</v>
      </c>
      <c r="E236">
        <v>3.8165244991871914</v>
      </c>
      <c r="F236">
        <v>3.7800722033718972</v>
      </c>
      <c r="G236">
        <v>6.6584362547831049</v>
      </c>
      <c r="H236">
        <v>0.5296238056927044</v>
      </c>
      <c r="I236">
        <v>0</v>
      </c>
      <c r="J236">
        <v>0</v>
      </c>
    </row>
    <row r="237" spans="1:10" x14ac:dyDescent="0.35">
      <c r="A237" t="str">
        <f t="shared" si="7"/>
        <v>DISTRIBUCION VOLUMEN X CRITERIO (kg ó litros).Pastas Ing.5-10MIL</v>
      </c>
      <c r="B237">
        <v>0</v>
      </c>
      <c r="C237">
        <v>0</v>
      </c>
      <c r="D237" t="s">
        <v>46</v>
      </c>
      <c r="E237">
        <v>13.556005305170068</v>
      </c>
      <c r="F237">
        <v>11.665250473743795</v>
      </c>
      <c r="G237">
        <v>8.4755076556422022</v>
      </c>
      <c r="H237">
        <v>5.7341960242903571</v>
      </c>
      <c r="I237">
        <v>0</v>
      </c>
      <c r="J237">
        <v>0</v>
      </c>
    </row>
    <row r="238" spans="1:10" x14ac:dyDescent="0.35">
      <c r="A238" t="str">
        <f t="shared" si="7"/>
        <v>DISTRIBUCION VOLUMEN X CRITERIO (kg ó litros).Pastas Ing.10-30MIL</v>
      </c>
      <c r="B238">
        <v>0</v>
      </c>
      <c r="C238">
        <v>0</v>
      </c>
      <c r="D238" t="s">
        <v>48</v>
      </c>
      <c r="E238">
        <v>24.229139961743904</v>
      </c>
      <c r="F238">
        <v>26.135028137343948</v>
      </c>
      <c r="G238">
        <v>21.903727810540833</v>
      </c>
      <c r="H238">
        <v>17.665670746696541</v>
      </c>
      <c r="I238">
        <v>0</v>
      </c>
      <c r="J238">
        <v>0</v>
      </c>
    </row>
    <row r="239" spans="1:10" x14ac:dyDescent="0.35">
      <c r="A239" t="str">
        <f t="shared" si="7"/>
        <v>DISTRIBUCION VOLUMEN X CRITERIO (kg ó litros).Pastas Ing.30-100MIL</v>
      </c>
      <c r="B239">
        <v>0</v>
      </c>
      <c r="C239">
        <v>0</v>
      </c>
      <c r="D239" t="s">
        <v>50</v>
      </c>
      <c r="E239">
        <v>23.419620997977635</v>
      </c>
      <c r="F239">
        <v>11.963062586093267</v>
      </c>
      <c r="G239">
        <v>10.240692472246163</v>
      </c>
      <c r="H239">
        <v>22.289992533695287</v>
      </c>
      <c r="I239">
        <v>0</v>
      </c>
      <c r="J239">
        <v>0</v>
      </c>
    </row>
    <row r="240" spans="1:10" x14ac:dyDescent="0.35">
      <c r="A240" t="str">
        <f t="shared" si="7"/>
        <v>DISTRIBUCION VOLUMEN X CRITERIO (kg ó litros).Pastas Ing.100-200MIL</v>
      </c>
      <c r="B240">
        <v>0</v>
      </c>
      <c r="C240">
        <v>0</v>
      </c>
      <c r="D240" t="s">
        <v>52</v>
      </c>
      <c r="E240">
        <v>3.1841291241247025</v>
      </c>
      <c r="F240">
        <v>5.7398527430446435</v>
      </c>
      <c r="G240">
        <v>4.7855850740622357</v>
      </c>
      <c r="H240">
        <v>13.528495536177754</v>
      </c>
      <c r="I240">
        <v>0</v>
      </c>
      <c r="J240">
        <v>0</v>
      </c>
    </row>
    <row r="241" spans="1:10" x14ac:dyDescent="0.35">
      <c r="A241" t="str">
        <f t="shared" si="7"/>
        <v>DISTRIBUCION VOLUMEN X CRITERIO (kg ó litros).Pastas Ing.200-500MIL</v>
      </c>
      <c r="B241">
        <v>0</v>
      </c>
      <c r="C241">
        <v>0</v>
      </c>
      <c r="D241" t="s">
        <v>54</v>
      </c>
      <c r="E241">
        <v>18.677050979339992</v>
      </c>
      <c r="F241">
        <v>17.477729267511087</v>
      </c>
      <c r="G241">
        <v>16.824002038463082</v>
      </c>
      <c r="H241">
        <v>12.440731475923245</v>
      </c>
      <c r="I241">
        <v>0</v>
      </c>
      <c r="J241">
        <v>0</v>
      </c>
    </row>
    <row r="242" spans="1:10" x14ac:dyDescent="0.35">
      <c r="A242" t="str">
        <f t="shared" si="7"/>
        <v>DISTRIBUCION VOLUMEN X CRITERIO (kg ó litros).Pastas Ing.&gt;500MIL</v>
      </c>
      <c r="B242">
        <v>0</v>
      </c>
      <c r="C242">
        <v>0</v>
      </c>
      <c r="D242" t="s">
        <v>56</v>
      </c>
      <c r="E242">
        <v>12.281779249377545</v>
      </c>
      <c r="F242">
        <v>15.850872849960332</v>
      </c>
      <c r="G242">
        <v>29.265710278766164</v>
      </c>
      <c r="H242">
        <v>23.096961753501436</v>
      </c>
      <c r="I242">
        <v>0</v>
      </c>
      <c r="J242">
        <v>0</v>
      </c>
    </row>
    <row r="243" spans="1:10" x14ac:dyDescent="0.35">
      <c r="A243" t="str">
        <f t="shared" si="7"/>
        <v>DISTRIBUCION VOLUMEN X CRITERIO (kg ó litros).Pastas Ing.DE 15 A 19 AÑOS</v>
      </c>
      <c r="B243">
        <v>0</v>
      </c>
      <c r="C243">
        <v>0</v>
      </c>
      <c r="D243" t="s">
        <v>80</v>
      </c>
      <c r="E243">
        <v>3.8506655348209926</v>
      </c>
      <c r="F243" t="s">
        <v>91</v>
      </c>
      <c r="G243" t="s">
        <v>91</v>
      </c>
      <c r="H243">
        <v>5.5270998390749924</v>
      </c>
      <c r="I243">
        <v>0</v>
      </c>
      <c r="J243">
        <v>0</v>
      </c>
    </row>
    <row r="244" spans="1:10" x14ac:dyDescent="0.35">
      <c r="A244" t="str">
        <f t="shared" si="7"/>
        <v>DISTRIBUCION VOLUMEN X CRITERIO (kg ó litros).Pastas Ing.DE 20 A 24 AÑOS</v>
      </c>
      <c r="B244">
        <v>0</v>
      </c>
      <c r="C244">
        <v>0</v>
      </c>
      <c r="D244" t="s">
        <v>81</v>
      </c>
      <c r="E244">
        <v>4.1773860620002523</v>
      </c>
      <c r="F244">
        <v>10.131291520346979</v>
      </c>
      <c r="G244">
        <v>14.405573009308695</v>
      </c>
      <c r="H244">
        <v>7.9239867680869231</v>
      </c>
      <c r="I244">
        <v>0</v>
      </c>
      <c r="J244">
        <v>0</v>
      </c>
    </row>
    <row r="245" spans="1:10" x14ac:dyDescent="0.35">
      <c r="A245" t="str">
        <f t="shared" si="7"/>
        <v>DISTRIBUCION VOLUMEN X CRITERIO (kg ó litros).Pastas Ing.DE 25 A 34 AÑOS</v>
      </c>
      <c r="B245">
        <v>0</v>
      </c>
      <c r="C245">
        <v>0</v>
      </c>
      <c r="D245" t="s">
        <v>82</v>
      </c>
      <c r="E245">
        <v>11.323599203225371</v>
      </c>
      <c r="F245">
        <v>8.0734025076444258</v>
      </c>
      <c r="G245">
        <v>4.6147464927131656</v>
      </c>
      <c r="H245">
        <v>15.434756441336811</v>
      </c>
      <c r="I245">
        <v>0</v>
      </c>
      <c r="J245">
        <v>0</v>
      </c>
    </row>
    <row r="246" spans="1:10" x14ac:dyDescent="0.35">
      <c r="A246" t="str">
        <f t="shared" si="7"/>
        <v>DISTRIBUCION VOLUMEN X CRITERIO (kg ó litros).Pastas Ing.DE 35 A 49 AÑOS</v>
      </c>
      <c r="B246">
        <v>0</v>
      </c>
      <c r="C246">
        <v>0</v>
      </c>
      <c r="D246" t="s">
        <v>83</v>
      </c>
      <c r="E246">
        <v>23.28564735306762</v>
      </c>
      <c r="F246">
        <v>31.241837981266308</v>
      </c>
      <c r="G246">
        <v>49.620759572727778</v>
      </c>
      <c r="H246">
        <v>39.839248860206169</v>
      </c>
      <c r="I246">
        <v>0</v>
      </c>
      <c r="J246">
        <v>0</v>
      </c>
    </row>
    <row r="247" spans="1:10" x14ac:dyDescent="0.35">
      <c r="A247" t="str">
        <f t="shared" si="7"/>
        <v>DISTRIBUCION VOLUMEN X CRITERIO (kg ó litros).Pastas Ing.DE 50 A 59 AÑOS</v>
      </c>
      <c r="B247">
        <v>0</v>
      </c>
      <c r="C247">
        <v>0</v>
      </c>
      <c r="D247" t="s">
        <v>84</v>
      </c>
      <c r="E247">
        <v>12.188627435195494</v>
      </c>
      <c r="F247">
        <v>19.025819806241731</v>
      </c>
      <c r="G247">
        <v>20.626900003200298</v>
      </c>
      <c r="H247">
        <v>13.472745743045156</v>
      </c>
      <c r="I247">
        <v>0</v>
      </c>
      <c r="J247">
        <v>0</v>
      </c>
    </row>
    <row r="248" spans="1:10" x14ac:dyDescent="0.35">
      <c r="A248" t="str">
        <f t="shared" si="7"/>
        <v>DISTRIBUCION VOLUMEN X CRITERIO (kg ó litros).Pastas Ing.DE 60 A 75 AÑOS</v>
      </c>
      <c r="B248">
        <v>0</v>
      </c>
      <c r="C248">
        <v>0</v>
      </c>
      <c r="D248" t="s">
        <v>85</v>
      </c>
      <c r="E248">
        <v>45.174076377766589</v>
      </c>
      <c r="F248">
        <v>31.527651462064117</v>
      </c>
      <c r="G248">
        <v>10.732020252494317</v>
      </c>
      <c r="H248">
        <v>17.802151736583948</v>
      </c>
      <c r="I248">
        <v>0</v>
      </c>
      <c r="J248">
        <v>0</v>
      </c>
    </row>
    <row r="249" spans="1:10" x14ac:dyDescent="0.35">
      <c r="A249" t="str">
        <f t="shared" si="7"/>
        <v>DISTRIBUCION VOLUMEN X CRITERIO (kg ó litros).Pastas Ing.NIVEL ALTO</v>
      </c>
      <c r="B249">
        <v>0</v>
      </c>
      <c r="C249">
        <v>0</v>
      </c>
      <c r="D249" t="s">
        <v>86</v>
      </c>
      <c r="E249">
        <v>22.713303270425335</v>
      </c>
      <c r="F249">
        <v>26.460045507426393</v>
      </c>
      <c r="G249">
        <v>23.375514147606815</v>
      </c>
      <c r="H249">
        <v>20.159109415296342</v>
      </c>
      <c r="I249">
        <v>0</v>
      </c>
      <c r="J249">
        <v>0</v>
      </c>
    </row>
    <row r="250" spans="1:10" x14ac:dyDescent="0.35">
      <c r="A250" t="str">
        <f t="shared" si="7"/>
        <v>DISTRIBUCION VOLUMEN X CRITERIO (kg ó litros).Pastas Ing.NIVEL MEDIO ALTO</v>
      </c>
      <c r="B250">
        <v>0</v>
      </c>
      <c r="C250">
        <v>0</v>
      </c>
      <c r="D250" t="s">
        <v>87</v>
      </c>
      <c r="E250">
        <v>9.4181201568667028</v>
      </c>
      <c r="F250">
        <v>9.5924904150772683</v>
      </c>
      <c r="G250">
        <v>15.55612308268986</v>
      </c>
      <c r="H250">
        <v>20.391873406597696</v>
      </c>
      <c r="I250">
        <v>0</v>
      </c>
      <c r="J250">
        <v>0</v>
      </c>
    </row>
    <row r="251" spans="1:10" x14ac:dyDescent="0.35">
      <c r="A251" t="str">
        <f t="shared" si="7"/>
        <v>DISTRIBUCION VOLUMEN X CRITERIO (kg ó litros).Pastas Ing.NIVEL MEDIO</v>
      </c>
      <c r="B251">
        <v>0</v>
      </c>
      <c r="C251">
        <v>0</v>
      </c>
      <c r="D251" t="s">
        <v>88</v>
      </c>
      <c r="E251">
        <v>12.23404089778553</v>
      </c>
      <c r="F251">
        <v>27.745087253108508</v>
      </c>
      <c r="G251">
        <v>19.434781582092032</v>
      </c>
      <c r="H251">
        <v>24.43917651313253</v>
      </c>
      <c r="I251">
        <v>0</v>
      </c>
      <c r="J251">
        <v>0</v>
      </c>
    </row>
    <row r="252" spans="1:10" x14ac:dyDescent="0.35">
      <c r="A252" t="str">
        <f t="shared" si="7"/>
        <v>DISTRIBUCION VOLUMEN X CRITERIO (kg ó litros).Pastas Ing.NIVEL MEDIO BAJO</v>
      </c>
      <c r="B252">
        <v>0</v>
      </c>
      <c r="C252">
        <v>0</v>
      </c>
      <c r="D252" t="s">
        <v>89</v>
      </c>
      <c r="E252">
        <v>29.445804676243064</v>
      </c>
      <c r="F252">
        <v>16.466626284123237</v>
      </c>
      <c r="G252">
        <v>24.329447903138497</v>
      </c>
      <c r="H252">
        <v>15.87208106456632</v>
      </c>
      <c r="I252">
        <v>0</v>
      </c>
      <c r="J252">
        <v>0</v>
      </c>
    </row>
    <row r="253" spans="1:10" x14ac:dyDescent="0.35">
      <c r="A253" t="str">
        <f t="shared" si="7"/>
        <v>DISTRIBUCION VOLUMEN X CRITERIO (kg ó litros).Pastas Ing.NIVEL BAJO</v>
      </c>
      <c r="B253">
        <v>0</v>
      </c>
      <c r="C253">
        <v>0</v>
      </c>
      <c r="D253" t="s">
        <v>90</v>
      </c>
      <c r="E253">
        <v>26.188734998627737</v>
      </c>
      <c r="F253">
        <v>19.735754875106721</v>
      </c>
      <c r="G253">
        <v>17.304115860081794</v>
      </c>
      <c r="H253">
        <v>19.137748172459109</v>
      </c>
      <c r="I253">
        <v>0</v>
      </c>
      <c r="J253">
        <v>0</v>
      </c>
    </row>
    <row r="254" spans="1:10" x14ac:dyDescent="0.35">
      <c r="A254" t="str">
        <f>$B$2&amp;$C$254&amp;D254</f>
        <v>DISTRIBUCION VOLUMEN X CRITERIO (kg ó litros).Arroz Ing.T.ESPAÑA</v>
      </c>
      <c r="B254">
        <v>0</v>
      </c>
      <c r="C254" t="s">
        <v>157</v>
      </c>
      <c r="D254" t="s">
        <v>22</v>
      </c>
      <c r="E254">
        <v>100</v>
      </c>
      <c r="F254">
        <v>100</v>
      </c>
      <c r="G254">
        <v>100</v>
      </c>
      <c r="H254">
        <v>100</v>
      </c>
      <c r="I254">
        <v>0</v>
      </c>
      <c r="J254">
        <v>0</v>
      </c>
    </row>
    <row r="255" spans="1:10" x14ac:dyDescent="0.35">
      <c r="A255" t="str">
        <f t="shared" ref="A255:A281" si="8">$B$2&amp;$C$254&amp;D255</f>
        <v>DISTRIBUCION VOLUMEN X CRITERIO (kg ó litros).Arroz Ing.BCN AM</v>
      </c>
      <c r="B255">
        <v>0</v>
      </c>
      <c r="C255">
        <v>0</v>
      </c>
      <c r="D255" t="s">
        <v>72</v>
      </c>
      <c r="E255">
        <v>10.855353524938433</v>
      </c>
      <c r="F255">
        <v>9.3307587805911947</v>
      </c>
      <c r="G255">
        <v>3.9013034615367537</v>
      </c>
      <c r="H255">
        <v>13.8238276170622</v>
      </c>
      <c r="I255">
        <v>0</v>
      </c>
      <c r="J255">
        <v>0</v>
      </c>
    </row>
    <row r="256" spans="1:10" x14ac:dyDescent="0.35">
      <c r="A256" t="str">
        <f t="shared" si="8"/>
        <v>DISTRIBUCION VOLUMEN X CRITERIO (kg ó litros).Arroz Ing.REST.CAT ARAGON</v>
      </c>
      <c r="B256">
        <v>0</v>
      </c>
      <c r="C256">
        <v>0</v>
      </c>
      <c r="D256" t="s">
        <v>73</v>
      </c>
      <c r="E256">
        <v>13.059246164727861</v>
      </c>
      <c r="F256">
        <v>21.259817133847982</v>
      </c>
      <c r="G256">
        <v>14.795200102632149</v>
      </c>
      <c r="H256">
        <v>21.060931427579462</v>
      </c>
      <c r="I256">
        <v>0</v>
      </c>
      <c r="J256">
        <v>0</v>
      </c>
    </row>
    <row r="257" spans="1:10" x14ac:dyDescent="0.35">
      <c r="A257" t="str">
        <f t="shared" si="8"/>
        <v>DISTRIBUCION VOLUMEN X CRITERIO (kg ó litros).Arroz Ing.LEVANTE</v>
      </c>
      <c r="B257">
        <v>0</v>
      </c>
      <c r="C257">
        <v>0</v>
      </c>
      <c r="D257" t="s">
        <v>74</v>
      </c>
      <c r="E257">
        <v>16.334883103690878</v>
      </c>
      <c r="F257">
        <v>14.636561300574879</v>
      </c>
      <c r="G257">
        <v>38.880052552893119</v>
      </c>
      <c r="H257">
        <v>28.360621963036014</v>
      </c>
      <c r="I257">
        <v>0</v>
      </c>
      <c r="J257">
        <v>0</v>
      </c>
    </row>
    <row r="258" spans="1:10" x14ac:dyDescent="0.35">
      <c r="A258" t="str">
        <f t="shared" si="8"/>
        <v>DISTRIBUCION VOLUMEN X CRITERIO (kg ó litros).Arroz Ing.ANDALUCIA</v>
      </c>
      <c r="B258">
        <v>0</v>
      </c>
      <c r="C258">
        <v>0</v>
      </c>
      <c r="D258" t="s">
        <v>75</v>
      </c>
      <c r="E258">
        <v>14.067376255455924</v>
      </c>
      <c r="F258">
        <v>23.281118672570059</v>
      </c>
      <c r="G258">
        <v>18.171954031411495</v>
      </c>
      <c r="H258">
        <v>11.109642040029899</v>
      </c>
      <c r="I258">
        <v>0</v>
      </c>
      <c r="J258">
        <v>0</v>
      </c>
    </row>
    <row r="259" spans="1:10" x14ac:dyDescent="0.35">
      <c r="A259" t="str">
        <f t="shared" si="8"/>
        <v>DISTRIBUCION VOLUMEN X CRITERIO (kg ó litros).Arroz Ing.MDD AM</v>
      </c>
      <c r="B259">
        <v>0</v>
      </c>
      <c r="C259">
        <v>0</v>
      </c>
      <c r="D259" t="s">
        <v>76</v>
      </c>
      <c r="E259">
        <v>25.559755616048257</v>
      </c>
      <c r="F259">
        <v>19.857598411835124</v>
      </c>
      <c r="G259">
        <v>9.9645985884620032</v>
      </c>
      <c r="H259">
        <v>20.6548240015663</v>
      </c>
      <c r="I259">
        <v>0</v>
      </c>
      <c r="J259">
        <v>0</v>
      </c>
    </row>
    <row r="260" spans="1:10" x14ac:dyDescent="0.35">
      <c r="A260" t="str">
        <f t="shared" si="8"/>
        <v>DISTRIBUCION VOLUMEN X CRITERIO (kg ó litros).Arroz Ing.RTO CENTRO</v>
      </c>
      <c r="B260">
        <v>0</v>
      </c>
      <c r="C260">
        <v>0</v>
      </c>
      <c r="D260" t="s">
        <v>77</v>
      </c>
      <c r="E260">
        <v>8.0700639303539585</v>
      </c>
      <c r="F260">
        <v>5.2183112591691314</v>
      </c>
      <c r="G260">
        <v>4.1734382275431878</v>
      </c>
      <c r="H260">
        <v>2.221629908581614</v>
      </c>
      <c r="I260">
        <v>0</v>
      </c>
      <c r="J260">
        <v>0</v>
      </c>
    </row>
    <row r="261" spans="1:10" x14ac:dyDescent="0.35">
      <c r="A261" t="str">
        <f t="shared" si="8"/>
        <v>DISTRIBUCION VOLUMEN X CRITERIO (kg ó litros).Arroz Ing.NORTE-CENTRO</v>
      </c>
      <c r="B261">
        <v>0</v>
      </c>
      <c r="C261">
        <v>0</v>
      </c>
      <c r="D261" t="s">
        <v>78</v>
      </c>
      <c r="E261">
        <v>7.4080366553756747</v>
      </c>
      <c r="F261">
        <v>2.9565156094688843</v>
      </c>
      <c r="G261">
        <v>4.0209460836316788</v>
      </c>
      <c r="H261" t="s">
        <v>91</v>
      </c>
      <c r="I261">
        <v>0</v>
      </c>
      <c r="J261">
        <v>0</v>
      </c>
    </row>
    <row r="262" spans="1:10" x14ac:dyDescent="0.35">
      <c r="A262" t="str">
        <f t="shared" si="8"/>
        <v>DISTRIBUCION VOLUMEN X CRITERIO (kg ó litros).Arroz Ing.NOROESTE</v>
      </c>
      <c r="B262">
        <v>0</v>
      </c>
      <c r="C262">
        <v>0</v>
      </c>
      <c r="D262" t="s">
        <v>79</v>
      </c>
      <c r="E262">
        <v>4.6452924601830548</v>
      </c>
      <c r="F262">
        <v>3.4592955704131225</v>
      </c>
      <c r="G262">
        <v>6.0924943154526563</v>
      </c>
      <c r="H262">
        <v>2.7685170755351431</v>
      </c>
      <c r="I262">
        <v>0</v>
      </c>
      <c r="J262">
        <v>0</v>
      </c>
    </row>
    <row r="263" spans="1:10" x14ac:dyDescent="0.35">
      <c r="A263" t="str">
        <f t="shared" si="8"/>
        <v>DISTRIBUCION VOLUMEN X CRITERIO (kg ó litros).Arroz Ing.&lt;2MIL</v>
      </c>
      <c r="B263">
        <v>0</v>
      </c>
      <c r="C263">
        <v>0</v>
      </c>
      <c r="D263" t="s">
        <v>41</v>
      </c>
      <c r="E263">
        <v>2.4036969429542712</v>
      </c>
      <c r="F263">
        <v>0.28448239738985465</v>
      </c>
      <c r="G263">
        <v>1.8197135915284843</v>
      </c>
      <c r="H263">
        <v>1.6338464003363129</v>
      </c>
      <c r="I263">
        <v>0</v>
      </c>
      <c r="J263">
        <v>0</v>
      </c>
    </row>
    <row r="264" spans="1:10" x14ac:dyDescent="0.35">
      <c r="A264" t="str">
        <f t="shared" si="8"/>
        <v>DISTRIBUCION VOLUMEN X CRITERIO (kg ó litros).Arroz Ing.2-5MIL</v>
      </c>
      <c r="B264">
        <v>0</v>
      </c>
      <c r="C264">
        <v>0</v>
      </c>
      <c r="D264" t="s">
        <v>44</v>
      </c>
      <c r="E264">
        <v>7.3227095582747248</v>
      </c>
      <c r="F264">
        <v>0.96111292078102317</v>
      </c>
      <c r="G264">
        <v>2.6477083546961628</v>
      </c>
      <c r="H264">
        <v>0.71568477715890633</v>
      </c>
      <c r="I264">
        <v>0</v>
      </c>
      <c r="J264">
        <v>0</v>
      </c>
    </row>
    <row r="265" spans="1:10" x14ac:dyDescent="0.35">
      <c r="A265" t="str">
        <f t="shared" si="8"/>
        <v>DISTRIBUCION VOLUMEN X CRITERIO (kg ó litros).Arroz Ing.5-10MIL</v>
      </c>
      <c r="B265">
        <v>0</v>
      </c>
      <c r="C265">
        <v>0</v>
      </c>
      <c r="D265" t="s">
        <v>46</v>
      </c>
      <c r="E265">
        <v>4.7996113810341363</v>
      </c>
      <c r="F265">
        <v>11.501839902042827</v>
      </c>
      <c r="G265">
        <v>12.485722169490343</v>
      </c>
      <c r="H265">
        <v>3.4307620195952135</v>
      </c>
      <c r="I265">
        <v>0</v>
      </c>
      <c r="J265">
        <v>0</v>
      </c>
    </row>
    <row r="266" spans="1:10" x14ac:dyDescent="0.35">
      <c r="A266" t="str">
        <f t="shared" si="8"/>
        <v>DISTRIBUCION VOLUMEN X CRITERIO (kg ó litros).Arroz Ing.10-30MIL</v>
      </c>
      <c r="B266">
        <v>0</v>
      </c>
      <c r="C266">
        <v>0</v>
      </c>
      <c r="D266" t="s">
        <v>48</v>
      </c>
      <c r="E266">
        <v>17.659224056732516</v>
      </c>
      <c r="F266">
        <v>18.049225393198064</v>
      </c>
      <c r="G266">
        <v>14.732309147549241</v>
      </c>
      <c r="H266">
        <v>16.361012749914707</v>
      </c>
      <c r="I266">
        <v>0</v>
      </c>
      <c r="J266">
        <v>0</v>
      </c>
    </row>
    <row r="267" spans="1:10" x14ac:dyDescent="0.35">
      <c r="A267" t="str">
        <f t="shared" si="8"/>
        <v>DISTRIBUCION VOLUMEN X CRITERIO (kg ó litros).Arroz Ing.30-100MIL</v>
      </c>
      <c r="B267">
        <v>0</v>
      </c>
      <c r="C267">
        <v>0</v>
      </c>
      <c r="D267" t="s">
        <v>50</v>
      </c>
      <c r="E267">
        <v>13.173757175545941</v>
      </c>
      <c r="F267">
        <v>27.212784485182773</v>
      </c>
      <c r="G267">
        <v>17.395701754479358</v>
      </c>
      <c r="H267">
        <v>21.170524742779058</v>
      </c>
      <c r="I267">
        <v>0</v>
      </c>
      <c r="J267">
        <v>0</v>
      </c>
    </row>
    <row r="268" spans="1:10" x14ac:dyDescent="0.35">
      <c r="A268" t="str">
        <f t="shared" si="8"/>
        <v>DISTRIBUCION VOLUMEN X CRITERIO (kg ó litros).Arroz Ing.100-200MIL</v>
      </c>
      <c r="B268">
        <v>0</v>
      </c>
      <c r="C268">
        <v>0</v>
      </c>
      <c r="D268" t="s">
        <v>52</v>
      </c>
      <c r="E268">
        <v>11.422825467045715</v>
      </c>
      <c r="F268">
        <v>10.714489590219529</v>
      </c>
      <c r="G268">
        <v>8.7386616934599548</v>
      </c>
      <c r="H268">
        <v>8.0167304873994123</v>
      </c>
      <c r="I268">
        <v>0</v>
      </c>
      <c r="J268">
        <v>0</v>
      </c>
    </row>
    <row r="269" spans="1:10" x14ac:dyDescent="0.35">
      <c r="A269" t="str">
        <f t="shared" si="8"/>
        <v>DISTRIBUCION VOLUMEN X CRITERIO (kg ó litros).Arroz Ing.200-500MIL</v>
      </c>
      <c r="B269">
        <v>0</v>
      </c>
      <c r="C269">
        <v>0</v>
      </c>
      <c r="D269" t="s">
        <v>54</v>
      </c>
      <c r="E269">
        <v>14.836600565446245</v>
      </c>
      <c r="F269">
        <v>11.384465470335005</v>
      </c>
      <c r="G269">
        <v>26.674286959579675</v>
      </c>
      <c r="H269">
        <v>18.392127041845512</v>
      </c>
      <c r="I269">
        <v>0</v>
      </c>
      <c r="J269">
        <v>0</v>
      </c>
    </row>
    <row r="270" spans="1:10" x14ac:dyDescent="0.35">
      <c r="A270" t="str">
        <f t="shared" si="8"/>
        <v>DISTRIBUCION VOLUMEN X CRITERIO (kg ó litros).Arroz Ing.&gt;500MIL</v>
      </c>
      <c r="B270">
        <v>0</v>
      </c>
      <c r="C270">
        <v>0</v>
      </c>
      <c r="D270" t="s">
        <v>56</v>
      </c>
      <c r="E270">
        <v>28.381578567391337</v>
      </c>
      <c r="F270">
        <v>19.891574727961505</v>
      </c>
      <c r="G270">
        <v>15.505881104883713</v>
      </c>
      <c r="H270">
        <v>30.279314708488016</v>
      </c>
      <c r="I270">
        <v>0</v>
      </c>
      <c r="J270">
        <v>0</v>
      </c>
    </row>
    <row r="271" spans="1:10" x14ac:dyDescent="0.35">
      <c r="A271" t="str">
        <f t="shared" si="8"/>
        <v>DISTRIBUCION VOLUMEN X CRITERIO (kg ó litros).Arroz Ing.DE 15 A 19 AÑOS</v>
      </c>
      <c r="B271">
        <v>0</v>
      </c>
      <c r="C271">
        <v>0</v>
      </c>
      <c r="D271" t="s">
        <v>80</v>
      </c>
      <c r="E271" t="s">
        <v>91</v>
      </c>
      <c r="F271" t="s">
        <v>91</v>
      </c>
      <c r="G271">
        <v>4.4465716809376419</v>
      </c>
      <c r="H271" t="s">
        <v>91</v>
      </c>
      <c r="I271">
        <v>0</v>
      </c>
      <c r="J271">
        <v>0</v>
      </c>
    </row>
    <row r="272" spans="1:10" x14ac:dyDescent="0.35">
      <c r="A272" t="str">
        <f t="shared" si="8"/>
        <v>DISTRIBUCION VOLUMEN X CRITERIO (kg ó litros).Arroz Ing.DE 20 A 24 AÑOS</v>
      </c>
      <c r="B272">
        <v>0</v>
      </c>
      <c r="C272">
        <v>0</v>
      </c>
      <c r="D272" t="s">
        <v>81</v>
      </c>
      <c r="E272">
        <v>4.8727478838865403</v>
      </c>
      <c r="F272">
        <v>6.937171081915368</v>
      </c>
      <c r="G272">
        <v>3.2266333174711752</v>
      </c>
      <c r="H272">
        <v>6.5764797174070129</v>
      </c>
      <c r="I272">
        <v>0</v>
      </c>
      <c r="J272">
        <v>0</v>
      </c>
    </row>
    <row r="273" spans="1:10" x14ac:dyDescent="0.35">
      <c r="A273" t="str">
        <f t="shared" si="8"/>
        <v>DISTRIBUCION VOLUMEN X CRITERIO (kg ó litros).Arroz Ing.DE 25 A 34 AÑOS</v>
      </c>
      <c r="B273">
        <v>0</v>
      </c>
      <c r="C273">
        <v>0</v>
      </c>
      <c r="D273" t="s">
        <v>82</v>
      </c>
      <c r="E273">
        <v>13.085594210956696</v>
      </c>
      <c r="F273">
        <v>19.121701569471057</v>
      </c>
      <c r="G273">
        <v>9.7817171028045919</v>
      </c>
      <c r="H273">
        <v>16.017421900004393</v>
      </c>
      <c r="I273">
        <v>0</v>
      </c>
      <c r="J273">
        <v>0</v>
      </c>
    </row>
    <row r="274" spans="1:10" x14ac:dyDescent="0.35">
      <c r="A274" t="str">
        <f t="shared" si="8"/>
        <v>DISTRIBUCION VOLUMEN X CRITERIO (kg ó litros).Arroz Ing.DE 35 A 49 AÑOS</v>
      </c>
      <c r="B274">
        <v>0</v>
      </c>
      <c r="C274">
        <v>0</v>
      </c>
      <c r="D274" t="s">
        <v>83</v>
      </c>
      <c r="E274">
        <v>39.223671485041194</v>
      </c>
      <c r="F274">
        <v>31.57651807186414</v>
      </c>
      <c r="G274">
        <v>42.648600070580699</v>
      </c>
      <c r="H274">
        <v>40.838195700667121</v>
      </c>
      <c r="I274">
        <v>0</v>
      </c>
      <c r="J274">
        <v>0</v>
      </c>
    </row>
    <row r="275" spans="1:10" x14ac:dyDescent="0.35">
      <c r="A275" t="str">
        <f t="shared" si="8"/>
        <v>DISTRIBUCION VOLUMEN X CRITERIO (kg ó litros).Arroz Ing.DE 50 A 59 AÑOS</v>
      </c>
      <c r="B275">
        <v>0</v>
      </c>
      <c r="C275">
        <v>0</v>
      </c>
      <c r="D275" t="s">
        <v>84</v>
      </c>
      <c r="E275">
        <v>14.322465640101397</v>
      </c>
      <c r="F275">
        <v>20.855374911379243</v>
      </c>
      <c r="G275">
        <v>21.760954533909054</v>
      </c>
      <c r="H275">
        <v>15.039131199875689</v>
      </c>
      <c r="I275">
        <v>0</v>
      </c>
      <c r="J275">
        <v>0</v>
      </c>
    </row>
    <row r="276" spans="1:10" x14ac:dyDescent="0.35">
      <c r="A276" t="str">
        <f t="shared" si="8"/>
        <v>DISTRIBUCION VOLUMEN X CRITERIO (kg ó litros).Arroz Ing.DE 60 A 75 AÑOS</v>
      </c>
      <c r="B276">
        <v>0</v>
      </c>
      <c r="C276">
        <v>0</v>
      </c>
      <c r="D276" t="s">
        <v>85</v>
      </c>
      <c r="E276">
        <v>28.495516196564996</v>
      </c>
      <c r="F276">
        <v>21.5092130052371</v>
      </c>
      <c r="G276">
        <v>18.135508103635278</v>
      </c>
      <c r="H276">
        <v>21.528770966675243</v>
      </c>
      <c r="I276">
        <v>0</v>
      </c>
      <c r="J276">
        <v>0</v>
      </c>
    </row>
    <row r="277" spans="1:10" x14ac:dyDescent="0.35">
      <c r="A277" t="str">
        <f t="shared" si="8"/>
        <v>DISTRIBUCION VOLUMEN X CRITERIO (kg ó litros).Arroz Ing.NIVEL ALTO</v>
      </c>
      <c r="B277">
        <v>0</v>
      </c>
      <c r="C277">
        <v>0</v>
      </c>
      <c r="D277" t="s">
        <v>86</v>
      </c>
      <c r="E277">
        <v>19.220419009634028</v>
      </c>
      <c r="F277">
        <v>27.614920180213755</v>
      </c>
      <c r="G277">
        <v>13.54804672137189</v>
      </c>
      <c r="H277">
        <v>18.915987841278518</v>
      </c>
      <c r="I277">
        <v>0</v>
      </c>
      <c r="J277">
        <v>0</v>
      </c>
    </row>
    <row r="278" spans="1:10" x14ac:dyDescent="0.35">
      <c r="A278" t="str">
        <f t="shared" si="8"/>
        <v>DISTRIBUCION VOLUMEN X CRITERIO (kg ó litros).Arroz Ing.NIVEL MEDIO ALTO</v>
      </c>
      <c r="B278">
        <v>0</v>
      </c>
      <c r="C278">
        <v>0</v>
      </c>
      <c r="D278" t="s">
        <v>87</v>
      </c>
      <c r="E278">
        <v>12.506525616371766</v>
      </c>
      <c r="F278">
        <v>6.7222066720601577</v>
      </c>
      <c r="G278">
        <v>18.285144451276032</v>
      </c>
      <c r="H278">
        <v>12.527091707242208</v>
      </c>
      <c r="I278">
        <v>0</v>
      </c>
      <c r="J278">
        <v>0</v>
      </c>
    </row>
    <row r="279" spans="1:10" x14ac:dyDescent="0.35">
      <c r="A279" t="str">
        <f t="shared" si="8"/>
        <v>DISTRIBUCION VOLUMEN X CRITERIO (kg ó litros).Arroz Ing.NIVEL MEDIO</v>
      </c>
      <c r="B279">
        <v>0</v>
      </c>
      <c r="C279">
        <v>0</v>
      </c>
      <c r="D279" t="s">
        <v>88</v>
      </c>
      <c r="E279">
        <v>24.97387587357391</v>
      </c>
      <c r="F279">
        <v>25.799206303176774</v>
      </c>
      <c r="G279">
        <v>26.833038940380728</v>
      </c>
      <c r="H279">
        <v>40.051256457869712</v>
      </c>
      <c r="I279">
        <v>0</v>
      </c>
      <c r="J279">
        <v>0</v>
      </c>
    </row>
    <row r="280" spans="1:10" x14ac:dyDescent="0.35">
      <c r="A280" t="str">
        <f t="shared" si="8"/>
        <v>DISTRIBUCION VOLUMEN X CRITERIO (kg ó litros).Arroz Ing.NIVEL MEDIO BAJO</v>
      </c>
      <c r="B280">
        <v>0</v>
      </c>
      <c r="C280">
        <v>0</v>
      </c>
      <c r="D280" t="s">
        <v>89</v>
      </c>
      <c r="E280">
        <v>18.7987064624383</v>
      </c>
      <c r="F280">
        <v>19.956010960813195</v>
      </c>
      <c r="G280">
        <v>13.035499966222039</v>
      </c>
      <c r="H280">
        <v>13.084329708791001</v>
      </c>
      <c r="I280">
        <v>0</v>
      </c>
      <c r="J280">
        <v>0</v>
      </c>
    </row>
    <row r="281" spans="1:10" x14ac:dyDescent="0.35">
      <c r="A281" t="str">
        <f t="shared" si="8"/>
        <v>DISTRIBUCION VOLUMEN X CRITERIO (kg ó litros).Arroz Ing.NIVEL BAJO</v>
      </c>
      <c r="B281">
        <v>0</v>
      </c>
      <c r="C281">
        <v>0</v>
      </c>
      <c r="D281" t="s">
        <v>90</v>
      </c>
      <c r="E281">
        <v>24.500469657797215</v>
      </c>
      <c r="F281">
        <v>19.907629519927919</v>
      </c>
      <c r="G281">
        <v>28.298256163532066</v>
      </c>
      <c r="H281">
        <v>15.421336160342241</v>
      </c>
      <c r="I281">
        <v>0</v>
      </c>
      <c r="J281">
        <v>0</v>
      </c>
    </row>
    <row r="282" spans="1:10" x14ac:dyDescent="0.35">
      <c r="A282" t="str">
        <f>$B$2&amp;$C$282&amp;D282</f>
        <v>DISTRIBUCION VOLUMEN X CRITERIO (kg ó litros).Legumbres Ing.T.ESPAÑA</v>
      </c>
      <c r="B282">
        <v>0</v>
      </c>
      <c r="C282" t="s">
        <v>158</v>
      </c>
      <c r="D282" t="s">
        <v>22</v>
      </c>
      <c r="E282">
        <v>100</v>
      </c>
      <c r="F282">
        <v>100</v>
      </c>
      <c r="G282">
        <v>100</v>
      </c>
      <c r="H282">
        <v>100</v>
      </c>
      <c r="I282">
        <v>0</v>
      </c>
      <c r="J282">
        <v>0</v>
      </c>
    </row>
    <row r="283" spans="1:10" x14ac:dyDescent="0.35">
      <c r="A283" t="str">
        <f t="shared" ref="A283:A309" si="9">$B$2&amp;$C$282&amp;D283</f>
        <v>DISTRIBUCION VOLUMEN X CRITERIO (kg ó litros).Legumbres Ing.BCN AM</v>
      </c>
      <c r="B283">
        <v>0</v>
      </c>
      <c r="C283">
        <v>0</v>
      </c>
      <c r="D283" t="s">
        <v>72</v>
      </c>
      <c r="E283">
        <v>3.8238166168239345</v>
      </c>
      <c r="F283">
        <v>13.712431658623123</v>
      </c>
      <c r="G283">
        <v>4.2071339517621196</v>
      </c>
      <c r="H283" t="s">
        <v>91</v>
      </c>
      <c r="I283">
        <v>0</v>
      </c>
      <c r="J283">
        <v>0</v>
      </c>
    </row>
    <row r="284" spans="1:10" x14ac:dyDescent="0.35">
      <c r="A284" t="str">
        <f t="shared" si="9"/>
        <v>DISTRIBUCION VOLUMEN X CRITERIO (kg ó litros).Legumbres Ing.REST.CAT ARAGON</v>
      </c>
      <c r="B284">
        <v>0</v>
      </c>
      <c r="C284">
        <v>0</v>
      </c>
      <c r="D284" t="s">
        <v>73</v>
      </c>
      <c r="E284">
        <v>37.590583222084952</v>
      </c>
      <c r="F284">
        <v>3.1077232343068477</v>
      </c>
      <c r="G284">
        <v>60.832640088474356</v>
      </c>
      <c r="H284">
        <v>3.6645190278520681</v>
      </c>
      <c r="I284">
        <v>0</v>
      </c>
      <c r="J284">
        <v>0</v>
      </c>
    </row>
    <row r="285" spans="1:10" x14ac:dyDescent="0.35">
      <c r="A285" t="str">
        <f t="shared" si="9"/>
        <v>DISTRIBUCION VOLUMEN X CRITERIO (kg ó litros).Legumbres Ing.LEVANTE</v>
      </c>
      <c r="B285">
        <v>0</v>
      </c>
      <c r="C285">
        <v>0</v>
      </c>
      <c r="D285" t="s">
        <v>74</v>
      </c>
      <c r="E285">
        <v>5.6483541933735415</v>
      </c>
      <c r="F285">
        <v>7.1445621179347398</v>
      </c>
      <c r="G285">
        <v>2.8148359293314349</v>
      </c>
      <c r="H285">
        <v>17.02856303665455</v>
      </c>
      <c r="I285">
        <v>0</v>
      </c>
      <c r="J285">
        <v>0</v>
      </c>
    </row>
    <row r="286" spans="1:10" x14ac:dyDescent="0.35">
      <c r="A286" t="str">
        <f t="shared" si="9"/>
        <v>DISTRIBUCION VOLUMEN X CRITERIO (kg ó litros).Legumbres Ing.ANDALUCIA</v>
      </c>
      <c r="B286">
        <v>0</v>
      </c>
      <c r="C286">
        <v>0</v>
      </c>
      <c r="D286" t="s">
        <v>75</v>
      </c>
      <c r="E286">
        <v>2.6057460333266147</v>
      </c>
      <c r="F286" t="s">
        <v>91</v>
      </c>
      <c r="G286">
        <v>2.1634021630327038</v>
      </c>
      <c r="H286">
        <v>3.8019381089842597</v>
      </c>
      <c r="I286">
        <v>0</v>
      </c>
      <c r="J286">
        <v>0</v>
      </c>
    </row>
    <row r="287" spans="1:10" x14ac:dyDescent="0.35">
      <c r="A287" t="str">
        <f t="shared" si="9"/>
        <v>DISTRIBUCION VOLUMEN X CRITERIO (kg ó litros).Legumbres Ing.MDD AM</v>
      </c>
      <c r="B287">
        <v>0</v>
      </c>
      <c r="C287">
        <v>0</v>
      </c>
      <c r="D287" t="s">
        <v>76</v>
      </c>
      <c r="E287">
        <v>23.852597962256645</v>
      </c>
      <c r="F287">
        <v>20.661202841809086</v>
      </c>
      <c r="G287">
        <v>16.462769488744147</v>
      </c>
      <c r="H287">
        <v>4.0462393775077317</v>
      </c>
      <c r="I287">
        <v>0</v>
      </c>
      <c r="J287">
        <v>0</v>
      </c>
    </row>
    <row r="288" spans="1:10" x14ac:dyDescent="0.35">
      <c r="A288" t="str">
        <f t="shared" si="9"/>
        <v>DISTRIBUCION VOLUMEN X CRITERIO (kg ó litros).Legumbres Ing.RTO CENTRO</v>
      </c>
      <c r="B288">
        <v>0</v>
      </c>
      <c r="C288">
        <v>0</v>
      </c>
      <c r="D288" t="s">
        <v>77</v>
      </c>
      <c r="E288">
        <v>2.7959088762096425</v>
      </c>
      <c r="F288">
        <v>9.4593367366283143</v>
      </c>
      <c r="G288">
        <v>3.8040495830471999</v>
      </c>
      <c r="H288">
        <v>46.112478230978098</v>
      </c>
      <c r="I288">
        <v>0</v>
      </c>
      <c r="J288">
        <v>0</v>
      </c>
    </row>
    <row r="289" spans="1:10" x14ac:dyDescent="0.35">
      <c r="A289" t="str">
        <f t="shared" si="9"/>
        <v>DISTRIBUCION VOLUMEN X CRITERIO (kg ó litros).Legumbres Ing.NORTE-CENTRO</v>
      </c>
      <c r="B289">
        <v>0</v>
      </c>
      <c r="C289">
        <v>0</v>
      </c>
      <c r="D289" t="s">
        <v>78</v>
      </c>
      <c r="E289" t="s">
        <v>91</v>
      </c>
      <c r="F289" t="s">
        <v>91</v>
      </c>
      <c r="G289" t="s">
        <v>91</v>
      </c>
      <c r="H289" t="s">
        <v>91</v>
      </c>
      <c r="I289">
        <v>0</v>
      </c>
      <c r="J289">
        <v>0</v>
      </c>
    </row>
    <row r="290" spans="1:10" x14ac:dyDescent="0.35">
      <c r="A290" t="str">
        <f t="shared" si="9"/>
        <v>DISTRIBUCION VOLUMEN X CRITERIO (kg ó litros).Legumbres Ing.NOROESTE</v>
      </c>
      <c r="B290">
        <v>0</v>
      </c>
      <c r="C290">
        <v>0</v>
      </c>
      <c r="D290" t="s">
        <v>79</v>
      </c>
      <c r="E290">
        <v>23.682993987230827</v>
      </c>
      <c r="F290">
        <v>45.914743944861861</v>
      </c>
      <c r="G290">
        <v>9.7152041375028073</v>
      </c>
      <c r="H290">
        <v>25.346259158725214</v>
      </c>
      <c r="I290">
        <v>0</v>
      </c>
      <c r="J290">
        <v>0</v>
      </c>
    </row>
    <row r="291" spans="1:10" x14ac:dyDescent="0.35">
      <c r="A291" t="str">
        <f t="shared" si="9"/>
        <v>DISTRIBUCION VOLUMEN X CRITERIO (kg ó litros).Legumbres Ing.&lt;2MIL</v>
      </c>
      <c r="B291">
        <v>0</v>
      </c>
      <c r="C291">
        <v>0</v>
      </c>
      <c r="D291" t="s">
        <v>41</v>
      </c>
      <c r="E291" t="s">
        <v>91</v>
      </c>
      <c r="F291">
        <v>0.2180391082166736</v>
      </c>
      <c r="G291">
        <v>0.70773014234084031</v>
      </c>
      <c r="H291">
        <v>42.538958636590934</v>
      </c>
      <c r="I291">
        <v>0</v>
      </c>
      <c r="J291">
        <v>0</v>
      </c>
    </row>
    <row r="292" spans="1:10" x14ac:dyDescent="0.35">
      <c r="A292" t="str">
        <f t="shared" si="9"/>
        <v>DISTRIBUCION VOLUMEN X CRITERIO (kg ó litros).Legumbres Ing.2-5MIL</v>
      </c>
      <c r="B292">
        <v>0</v>
      </c>
      <c r="C292">
        <v>0</v>
      </c>
      <c r="D292" t="s">
        <v>44</v>
      </c>
      <c r="E292">
        <v>4.8106066217238013</v>
      </c>
      <c r="F292">
        <v>5.1261426761207938</v>
      </c>
      <c r="G292">
        <v>5.2355945077608084</v>
      </c>
      <c r="H292">
        <v>1.3283880201256213</v>
      </c>
      <c r="I292">
        <v>0</v>
      </c>
      <c r="J292">
        <v>0</v>
      </c>
    </row>
    <row r="293" spans="1:10" x14ac:dyDescent="0.35">
      <c r="A293" t="str">
        <f t="shared" si="9"/>
        <v>DISTRIBUCION VOLUMEN X CRITERIO (kg ó litros).Legumbres Ing.5-10MIL</v>
      </c>
      <c r="B293">
        <v>0</v>
      </c>
      <c r="C293">
        <v>0</v>
      </c>
      <c r="D293" t="s">
        <v>46</v>
      </c>
      <c r="E293" t="s">
        <v>91</v>
      </c>
      <c r="F293">
        <v>3.1077232343068477</v>
      </c>
      <c r="G293">
        <v>1.1259343173604279</v>
      </c>
      <c r="H293">
        <v>1.1457728066078361</v>
      </c>
      <c r="I293">
        <v>0</v>
      </c>
      <c r="J293">
        <v>0</v>
      </c>
    </row>
    <row r="294" spans="1:10" x14ac:dyDescent="0.35">
      <c r="A294" t="str">
        <f t="shared" si="9"/>
        <v>DISTRIBUCION VOLUMEN X CRITERIO (kg ó litros).Legumbres Ing.10-30MIL</v>
      </c>
      <c r="B294">
        <v>0</v>
      </c>
      <c r="C294">
        <v>0</v>
      </c>
      <c r="D294" t="s">
        <v>48</v>
      </c>
      <c r="E294">
        <v>6.0749333209406124</v>
      </c>
      <c r="F294">
        <v>8.0240151542989313</v>
      </c>
      <c r="G294">
        <v>62.159629823556941</v>
      </c>
      <c r="H294">
        <v>15.253563385261568</v>
      </c>
      <c r="I294">
        <v>0</v>
      </c>
      <c r="J294">
        <v>0</v>
      </c>
    </row>
    <row r="295" spans="1:10" x14ac:dyDescent="0.35">
      <c r="A295" t="str">
        <f t="shared" si="9"/>
        <v>DISTRIBUCION VOLUMEN X CRITERIO (kg ó litros).Legumbres Ing.30-100MIL</v>
      </c>
      <c r="B295">
        <v>0</v>
      </c>
      <c r="C295">
        <v>0</v>
      </c>
      <c r="D295" t="s">
        <v>50</v>
      </c>
      <c r="E295">
        <v>8.6087264363385376</v>
      </c>
      <c r="F295">
        <v>57.355840526470558</v>
      </c>
      <c r="G295">
        <v>2.2759960025598405</v>
      </c>
      <c r="H295">
        <v>30.617817274150035</v>
      </c>
      <c r="I295">
        <v>0</v>
      </c>
      <c r="J295">
        <v>0</v>
      </c>
    </row>
    <row r="296" spans="1:10" x14ac:dyDescent="0.35">
      <c r="A296" t="str">
        <f t="shared" si="9"/>
        <v>DISTRIBUCION VOLUMEN X CRITERIO (kg ó litros).Legumbres Ing.100-200MIL</v>
      </c>
      <c r="B296">
        <v>0</v>
      </c>
      <c r="C296">
        <v>0</v>
      </c>
      <c r="D296" t="s">
        <v>52</v>
      </c>
      <c r="E296">
        <v>42.694144352059368</v>
      </c>
      <c r="F296">
        <v>0.99318999088012716</v>
      </c>
      <c r="G296">
        <v>4.5439479180089783</v>
      </c>
      <c r="H296">
        <v>2.366668411350374</v>
      </c>
      <c r="I296">
        <v>0</v>
      </c>
      <c r="J296">
        <v>0</v>
      </c>
    </row>
    <row r="297" spans="1:10" x14ac:dyDescent="0.35">
      <c r="A297" t="str">
        <f t="shared" si="9"/>
        <v>DISTRIBUCION VOLUMEN X CRITERIO (kg ó litros).Legumbres Ing.200-500MIL</v>
      </c>
      <c r="B297">
        <v>0</v>
      </c>
      <c r="C297">
        <v>0</v>
      </c>
      <c r="D297" t="s">
        <v>54</v>
      </c>
      <c r="E297">
        <v>14.185123700905674</v>
      </c>
      <c r="F297">
        <v>14.89073174677895</v>
      </c>
      <c r="G297">
        <v>5.0827889322234885</v>
      </c>
      <c r="H297">
        <v>3.0843037700503309</v>
      </c>
      <c r="I297">
        <v>0</v>
      </c>
      <c r="J297">
        <v>0</v>
      </c>
    </row>
    <row r="298" spans="1:10" x14ac:dyDescent="0.35">
      <c r="A298" t="str">
        <f t="shared" si="9"/>
        <v>DISTRIBUCION VOLUMEN X CRITERIO (kg ó litros).Legumbres Ing.&gt;500MIL</v>
      </c>
      <c r="B298">
        <v>0</v>
      </c>
      <c r="C298">
        <v>0</v>
      </c>
      <c r="D298" t="s">
        <v>56</v>
      </c>
      <c r="E298">
        <v>23.62645843758273</v>
      </c>
      <c r="F298">
        <v>10.284322980875958</v>
      </c>
      <c r="G298">
        <v>18.868408532729582</v>
      </c>
      <c r="H298">
        <v>3.6645190278520681</v>
      </c>
      <c r="I298">
        <v>0</v>
      </c>
      <c r="J298">
        <v>0</v>
      </c>
    </row>
    <row r="299" spans="1:10" x14ac:dyDescent="0.35">
      <c r="A299" t="str">
        <f t="shared" si="9"/>
        <v>DISTRIBUCION VOLUMEN X CRITERIO (kg ó litros).Legumbres Ing.DE 15 A 19 AÑOS</v>
      </c>
      <c r="B299">
        <v>0</v>
      </c>
      <c r="C299">
        <v>0</v>
      </c>
      <c r="D299" t="s">
        <v>80</v>
      </c>
      <c r="E299" t="s">
        <v>91</v>
      </c>
      <c r="F299" t="s">
        <v>91</v>
      </c>
      <c r="G299" t="s">
        <v>91</v>
      </c>
      <c r="H299" t="s">
        <v>91</v>
      </c>
      <c r="I299">
        <v>0</v>
      </c>
      <c r="J299">
        <v>0</v>
      </c>
    </row>
    <row r="300" spans="1:10" x14ac:dyDescent="0.35">
      <c r="A300" t="str">
        <f t="shared" si="9"/>
        <v>DISTRIBUCION VOLUMEN X CRITERIO (kg ó litros).Legumbres Ing.DE 20 A 24 AÑOS</v>
      </c>
      <c r="B300">
        <v>0</v>
      </c>
      <c r="C300">
        <v>0</v>
      </c>
      <c r="D300" t="s">
        <v>81</v>
      </c>
      <c r="E300">
        <v>1.2797449588035619</v>
      </c>
      <c r="F300" t="s">
        <v>91</v>
      </c>
      <c r="G300" t="s">
        <v>91</v>
      </c>
      <c r="H300" t="s">
        <v>91</v>
      </c>
      <c r="I300">
        <v>0</v>
      </c>
      <c r="J300">
        <v>0</v>
      </c>
    </row>
    <row r="301" spans="1:10" x14ac:dyDescent="0.35">
      <c r="A301" t="str">
        <f t="shared" si="9"/>
        <v>DISTRIBUCION VOLUMEN X CRITERIO (kg ó litros).Legumbres Ing.DE 25 A 34 AÑOS</v>
      </c>
      <c r="B301">
        <v>0</v>
      </c>
      <c r="C301">
        <v>0</v>
      </c>
      <c r="D301" t="s">
        <v>82</v>
      </c>
      <c r="E301">
        <v>4.0807935519775071</v>
      </c>
      <c r="F301">
        <v>9.7761585433088527</v>
      </c>
      <c r="G301">
        <v>2.091020875097938</v>
      </c>
      <c r="H301" t="s">
        <v>91</v>
      </c>
      <c r="I301">
        <v>0</v>
      </c>
      <c r="J301">
        <v>0</v>
      </c>
    </row>
    <row r="302" spans="1:10" x14ac:dyDescent="0.35">
      <c r="A302" t="str">
        <f t="shared" si="9"/>
        <v>DISTRIBUCION VOLUMEN X CRITERIO (kg ó litros).Legumbres Ing.DE 35 A 49 AÑOS</v>
      </c>
      <c r="B302">
        <v>0</v>
      </c>
      <c r="C302">
        <v>0</v>
      </c>
      <c r="D302" t="s">
        <v>83</v>
      </c>
      <c r="E302">
        <v>28.647787661352929</v>
      </c>
      <c r="F302">
        <v>8.6859670313479889</v>
      </c>
      <c r="G302">
        <v>3.8362188631110539</v>
      </c>
      <c r="H302">
        <v>4.9477109155920962</v>
      </c>
      <c r="I302">
        <v>0</v>
      </c>
      <c r="J302">
        <v>0</v>
      </c>
    </row>
    <row r="303" spans="1:10" x14ac:dyDescent="0.35">
      <c r="A303" t="str">
        <f t="shared" si="9"/>
        <v>DISTRIBUCION VOLUMEN X CRITERIO (kg ó litros).Legumbres Ing.DE 50 A 59 AÑOS</v>
      </c>
      <c r="B303">
        <v>0</v>
      </c>
      <c r="C303">
        <v>0</v>
      </c>
      <c r="D303" t="s">
        <v>84</v>
      </c>
      <c r="E303">
        <v>5.7203057743429921</v>
      </c>
      <c r="F303">
        <v>10.878813901545239</v>
      </c>
      <c r="G303">
        <v>16.254629108563233</v>
      </c>
      <c r="H303">
        <v>9.5162954603767087</v>
      </c>
      <c r="I303">
        <v>0</v>
      </c>
      <c r="J303">
        <v>0</v>
      </c>
    </row>
    <row r="304" spans="1:10" x14ac:dyDescent="0.35">
      <c r="A304" t="str">
        <f t="shared" si="9"/>
        <v>DISTRIBUCION VOLUMEN X CRITERIO (kg ó litros).Legumbres Ing.DE 60 A 75 AÑOS</v>
      </c>
      <c r="B304">
        <v>0</v>
      </c>
      <c r="C304">
        <v>0</v>
      </c>
      <c r="D304" t="s">
        <v>85</v>
      </c>
      <c r="E304">
        <v>60.271365825257604</v>
      </c>
      <c r="F304">
        <v>70.659061057961893</v>
      </c>
      <c r="G304">
        <v>77.818135502999439</v>
      </c>
      <c r="H304">
        <v>85.535960481635257</v>
      </c>
      <c r="I304">
        <v>0</v>
      </c>
      <c r="J304">
        <v>0</v>
      </c>
    </row>
    <row r="305" spans="1:10" x14ac:dyDescent="0.35">
      <c r="A305" t="str">
        <f t="shared" si="9"/>
        <v>DISTRIBUCION VOLUMEN X CRITERIO (kg ó litros).Legumbres Ing.NIVEL ALTO</v>
      </c>
      <c r="B305">
        <v>0</v>
      </c>
      <c r="C305">
        <v>0</v>
      </c>
      <c r="D305" t="s">
        <v>86</v>
      </c>
      <c r="E305">
        <v>49.468059571409725</v>
      </c>
      <c r="F305">
        <v>20.928190202615095</v>
      </c>
      <c r="G305">
        <v>13.189515473497112</v>
      </c>
      <c r="H305">
        <v>1.0993557083556205</v>
      </c>
      <c r="I305">
        <v>0</v>
      </c>
      <c r="J305">
        <v>0</v>
      </c>
    </row>
    <row r="306" spans="1:10" x14ac:dyDescent="0.35">
      <c r="A306" t="str">
        <f t="shared" si="9"/>
        <v>DISTRIBUCION VOLUMEN X CRITERIO (kg ó litros).Legumbres Ing.NIVEL MEDIO ALTO</v>
      </c>
      <c r="B306">
        <v>0</v>
      </c>
      <c r="C306">
        <v>0</v>
      </c>
      <c r="D306" t="s">
        <v>87</v>
      </c>
      <c r="E306">
        <v>10.700518153704927</v>
      </c>
      <c r="F306">
        <v>12.861636656513337</v>
      </c>
      <c r="G306">
        <v>1.1661463252313398</v>
      </c>
      <c r="H306">
        <v>14.551194433900008</v>
      </c>
      <c r="I306">
        <v>0</v>
      </c>
      <c r="J306">
        <v>0</v>
      </c>
    </row>
    <row r="307" spans="1:10" x14ac:dyDescent="0.35">
      <c r="A307" t="str">
        <f t="shared" si="9"/>
        <v>DISTRIBUCION VOLUMEN X CRITERIO (kg ó litros).Legumbres Ing.NIVEL MEDIO</v>
      </c>
      <c r="B307">
        <v>0</v>
      </c>
      <c r="C307">
        <v>0</v>
      </c>
      <c r="D307" t="s">
        <v>88</v>
      </c>
      <c r="E307">
        <v>17.222594817906774</v>
      </c>
      <c r="F307">
        <v>30.949086407079289</v>
      </c>
      <c r="G307">
        <v>7.3275796728645464</v>
      </c>
      <c r="H307">
        <v>19.50272386338801</v>
      </c>
      <c r="I307">
        <v>0</v>
      </c>
      <c r="J307">
        <v>0</v>
      </c>
    </row>
    <row r="308" spans="1:10" x14ac:dyDescent="0.35">
      <c r="A308" t="str">
        <f t="shared" si="9"/>
        <v>DISTRIBUCION VOLUMEN X CRITERIO (kg ó litros).Legumbres Ing.NIVEL MEDIO BAJO</v>
      </c>
      <c r="B308">
        <v>0</v>
      </c>
      <c r="C308">
        <v>0</v>
      </c>
      <c r="D308" t="s">
        <v>89</v>
      </c>
      <c r="E308">
        <v>18.307036325556851</v>
      </c>
      <c r="F308">
        <v>0.2180391082166736</v>
      </c>
      <c r="G308">
        <v>62.7467130678559</v>
      </c>
      <c r="H308">
        <v>19.147111665585548</v>
      </c>
      <c r="I308">
        <v>0</v>
      </c>
      <c r="J308">
        <v>0</v>
      </c>
    </row>
    <row r="309" spans="1:10" x14ac:dyDescent="0.35">
      <c r="A309" t="str">
        <f t="shared" si="9"/>
        <v>DISTRIBUCION VOLUMEN X CRITERIO (kg ó litros).Legumbres Ing.NIVEL BAJO</v>
      </c>
      <c r="B309">
        <v>0</v>
      </c>
      <c r="C309">
        <v>0</v>
      </c>
      <c r="D309" t="s">
        <v>90</v>
      </c>
      <c r="E309">
        <v>4.3017933596871174</v>
      </c>
      <c r="F309">
        <v>35.043051212105112</v>
      </c>
      <c r="G309">
        <v>15.570062044055573</v>
      </c>
      <c r="H309">
        <v>45.699606170642596</v>
      </c>
      <c r="I309">
        <v>0</v>
      </c>
      <c r="J309">
        <v>0</v>
      </c>
    </row>
    <row r="310" spans="1:10" x14ac:dyDescent="0.35">
      <c r="A310" t="str">
        <f>$B$2&amp;$C$310&amp;D310</f>
        <v>DISTRIBUCION VOLUMEN X CRITERIO (kg ó litros)BATIDOST.ESPAÑA</v>
      </c>
      <c r="B310">
        <v>0</v>
      </c>
      <c r="C310" t="s">
        <v>165</v>
      </c>
      <c r="D310" t="s">
        <v>22</v>
      </c>
      <c r="E310">
        <v>100</v>
      </c>
      <c r="F310">
        <v>100</v>
      </c>
      <c r="G310">
        <v>100</v>
      </c>
      <c r="H310">
        <v>100</v>
      </c>
      <c r="I310">
        <v>0</v>
      </c>
      <c r="J310">
        <v>0</v>
      </c>
    </row>
    <row r="311" spans="1:10" x14ac:dyDescent="0.35">
      <c r="A311" t="str">
        <f t="shared" ref="A311:A337" si="10">$B$2&amp;$C$310&amp;D311</f>
        <v>DISTRIBUCION VOLUMEN X CRITERIO (kg ó litros)BATIDOSBCN AM</v>
      </c>
      <c r="B311">
        <v>0</v>
      </c>
      <c r="C311">
        <v>0</v>
      </c>
      <c r="D311" t="s">
        <v>72</v>
      </c>
      <c r="E311">
        <v>12.686420363895982</v>
      </c>
      <c r="F311">
        <v>7.3071902287295378</v>
      </c>
      <c r="G311">
        <v>55.097428516589886</v>
      </c>
      <c r="H311">
        <v>62.946078925207381</v>
      </c>
      <c r="I311">
        <v>0</v>
      </c>
      <c r="J311">
        <v>0</v>
      </c>
    </row>
    <row r="312" spans="1:10" x14ac:dyDescent="0.35">
      <c r="A312" t="str">
        <f t="shared" si="10"/>
        <v>DISTRIBUCION VOLUMEN X CRITERIO (kg ó litros)BATIDOSREST.CAT ARAGON</v>
      </c>
      <c r="B312">
        <v>0</v>
      </c>
      <c r="C312">
        <v>0</v>
      </c>
      <c r="D312" t="s">
        <v>73</v>
      </c>
      <c r="E312">
        <v>7.4753459767433483</v>
      </c>
      <c r="F312" t="s">
        <v>91</v>
      </c>
      <c r="G312" t="s">
        <v>91</v>
      </c>
      <c r="H312">
        <v>1.9172215675691016</v>
      </c>
      <c r="I312">
        <v>0</v>
      </c>
      <c r="J312">
        <v>0</v>
      </c>
    </row>
    <row r="313" spans="1:10" x14ac:dyDescent="0.35">
      <c r="A313" t="str">
        <f t="shared" si="10"/>
        <v>DISTRIBUCION VOLUMEN X CRITERIO (kg ó litros)BATIDOSLEVANTE</v>
      </c>
      <c r="B313">
        <v>0</v>
      </c>
      <c r="C313">
        <v>0</v>
      </c>
      <c r="D313" t="s">
        <v>74</v>
      </c>
      <c r="E313" t="s">
        <v>91</v>
      </c>
      <c r="F313">
        <v>10.847012934977542</v>
      </c>
      <c r="G313">
        <v>27.254286348581758</v>
      </c>
      <c r="H313">
        <v>13.689601524504122</v>
      </c>
      <c r="I313">
        <v>0</v>
      </c>
      <c r="J313">
        <v>0</v>
      </c>
    </row>
    <row r="314" spans="1:10" x14ac:dyDescent="0.35">
      <c r="A314" t="str">
        <f t="shared" si="10"/>
        <v>DISTRIBUCION VOLUMEN X CRITERIO (kg ó litros)BATIDOSANDALUCIA</v>
      </c>
      <c r="B314">
        <v>0</v>
      </c>
      <c r="C314">
        <v>0</v>
      </c>
      <c r="D314" t="s">
        <v>75</v>
      </c>
      <c r="E314">
        <v>30.470162001193053</v>
      </c>
      <c r="F314">
        <v>34.422672939048638</v>
      </c>
      <c r="G314">
        <v>1.8798103497784724</v>
      </c>
      <c r="H314">
        <v>11.092493138023281</v>
      </c>
      <c r="I314">
        <v>0</v>
      </c>
      <c r="J314">
        <v>0</v>
      </c>
    </row>
    <row r="315" spans="1:10" x14ac:dyDescent="0.35">
      <c r="A315" t="str">
        <f t="shared" si="10"/>
        <v>DISTRIBUCION VOLUMEN X CRITERIO (kg ó litros)BATIDOSMDD AM</v>
      </c>
      <c r="B315">
        <v>0</v>
      </c>
      <c r="C315">
        <v>0</v>
      </c>
      <c r="D315" t="s">
        <v>76</v>
      </c>
      <c r="E315">
        <v>5.3230238343883425</v>
      </c>
      <c r="F315">
        <v>17.844848255181994</v>
      </c>
      <c r="G315">
        <v>7.1358677159135491</v>
      </c>
      <c r="H315">
        <v>2.3844425904034421</v>
      </c>
      <c r="I315">
        <v>0</v>
      </c>
      <c r="J315">
        <v>0</v>
      </c>
    </row>
    <row r="316" spans="1:10" x14ac:dyDescent="0.35">
      <c r="A316" t="str">
        <f t="shared" si="10"/>
        <v>DISTRIBUCION VOLUMEN X CRITERIO (kg ó litros)BATIDOSRTO CENTRO</v>
      </c>
      <c r="B316">
        <v>0</v>
      </c>
      <c r="C316">
        <v>0</v>
      </c>
      <c r="D316" t="s">
        <v>77</v>
      </c>
      <c r="E316">
        <v>11.864223992835436</v>
      </c>
      <c r="F316">
        <v>0.66855517982410628</v>
      </c>
      <c r="G316">
        <v>1.6885685176823626</v>
      </c>
      <c r="H316">
        <v>2.303887751820457</v>
      </c>
      <c r="I316">
        <v>0</v>
      </c>
      <c r="J316">
        <v>0</v>
      </c>
    </row>
    <row r="317" spans="1:10" x14ac:dyDescent="0.35">
      <c r="A317" t="str">
        <f t="shared" si="10"/>
        <v>DISTRIBUCION VOLUMEN X CRITERIO (kg ó litros)BATIDOSNORTE-CENTRO</v>
      </c>
      <c r="B317">
        <v>0</v>
      </c>
      <c r="C317">
        <v>0</v>
      </c>
      <c r="D317" t="s">
        <v>78</v>
      </c>
      <c r="E317">
        <v>32.180823830943844</v>
      </c>
      <c r="F317">
        <v>27.228964469643397</v>
      </c>
      <c r="G317">
        <v>5.2836319190082701</v>
      </c>
      <c r="H317">
        <v>0.57194406152355459</v>
      </c>
      <c r="I317">
        <v>0</v>
      </c>
      <c r="J317">
        <v>0</v>
      </c>
    </row>
    <row r="318" spans="1:10" x14ac:dyDescent="0.35">
      <c r="A318" t="str">
        <f t="shared" si="10"/>
        <v>DISTRIBUCION VOLUMEN X CRITERIO (kg ó litros)BATIDOSNOROESTE</v>
      </c>
      <c r="B318">
        <v>0</v>
      </c>
      <c r="C318">
        <v>0</v>
      </c>
      <c r="D318" t="s">
        <v>79</v>
      </c>
      <c r="E318" t="s">
        <v>91</v>
      </c>
      <c r="F318">
        <v>1.6807710781722558</v>
      </c>
      <c r="G318">
        <v>1.6604006188037563</v>
      </c>
      <c r="H318">
        <v>5.0943299029390259</v>
      </c>
      <c r="I318">
        <v>0</v>
      </c>
      <c r="J318">
        <v>0</v>
      </c>
    </row>
    <row r="319" spans="1:10" x14ac:dyDescent="0.35">
      <c r="A319" t="str">
        <f t="shared" si="10"/>
        <v>DISTRIBUCION VOLUMEN X CRITERIO (kg ó litros)BATIDOS&lt;2MIL</v>
      </c>
      <c r="B319">
        <v>0</v>
      </c>
      <c r="C319">
        <v>0</v>
      </c>
      <c r="D319" t="s">
        <v>41</v>
      </c>
      <c r="E319">
        <v>2.3227742645596754</v>
      </c>
      <c r="F319">
        <v>0.66855517982410628</v>
      </c>
      <c r="G319" t="s">
        <v>91</v>
      </c>
      <c r="H319" t="s">
        <v>91</v>
      </c>
      <c r="I319">
        <v>0</v>
      </c>
      <c r="J319">
        <v>0</v>
      </c>
    </row>
    <row r="320" spans="1:10" x14ac:dyDescent="0.35">
      <c r="A320" t="str">
        <f t="shared" si="10"/>
        <v>DISTRIBUCION VOLUMEN X CRITERIO (kg ó litros)BATIDOS2-5MIL</v>
      </c>
      <c r="B320">
        <v>0</v>
      </c>
      <c r="C320">
        <v>0</v>
      </c>
      <c r="D320" t="s">
        <v>44</v>
      </c>
      <c r="E320" t="s">
        <v>91</v>
      </c>
      <c r="F320" t="s">
        <v>91</v>
      </c>
      <c r="G320" t="s">
        <v>91</v>
      </c>
      <c r="H320" t="s">
        <v>91</v>
      </c>
      <c r="I320">
        <v>0</v>
      </c>
      <c r="J320">
        <v>0</v>
      </c>
    </row>
    <row r="321" spans="1:10" x14ac:dyDescent="0.35">
      <c r="A321" t="str">
        <f t="shared" si="10"/>
        <v>DISTRIBUCION VOLUMEN X CRITERIO (kg ó litros)BATIDOS5-10MIL</v>
      </c>
      <c r="B321">
        <v>0</v>
      </c>
      <c r="C321">
        <v>0</v>
      </c>
      <c r="D321" t="s">
        <v>46</v>
      </c>
      <c r="E321">
        <v>4.8007433861646884</v>
      </c>
      <c r="F321" t="s">
        <v>91</v>
      </c>
      <c r="G321" t="s">
        <v>91</v>
      </c>
      <c r="H321">
        <v>3.3285540143522141</v>
      </c>
      <c r="I321">
        <v>0</v>
      </c>
      <c r="J321">
        <v>0</v>
      </c>
    </row>
    <row r="322" spans="1:10" x14ac:dyDescent="0.35">
      <c r="A322" t="str">
        <f t="shared" si="10"/>
        <v>DISTRIBUCION VOLUMEN X CRITERIO (kg ó litros)BATIDOS10-30MIL</v>
      </c>
      <c r="B322">
        <v>0</v>
      </c>
      <c r="C322">
        <v>0</v>
      </c>
      <c r="D322" t="s">
        <v>48</v>
      </c>
      <c r="E322">
        <v>32.00584312798361</v>
      </c>
      <c r="F322">
        <v>36.870217369091378</v>
      </c>
      <c r="G322">
        <v>6.9722004366906329</v>
      </c>
      <c r="H322">
        <v>8.4261065950432368</v>
      </c>
      <c r="I322">
        <v>0</v>
      </c>
      <c r="J322">
        <v>0</v>
      </c>
    </row>
    <row r="323" spans="1:10" x14ac:dyDescent="0.35">
      <c r="A323" t="str">
        <f t="shared" si="10"/>
        <v>DISTRIBUCION VOLUMEN X CRITERIO (kg ó litros)BATIDOS30-100MIL</v>
      </c>
      <c r="B323">
        <v>0</v>
      </c>
      <c r="C323">
        <v>0</v>
      </c>
      <c r="D323" t="s">
        <v>50</v>
      </c>
      <c r="E323">
        <v>4.0807453902385955</v>
      </c>
      <c r="F323">
        <v>8.4800938765428526</v>
      </c>
      <c r="G323">
        <v>22.059612230344538</v>
      </c>
      <c r="H323">
        <v>0.86194390146568634</v>
      </c>
      <c r="I323">
        <v>0</v>
      </c>
      <c r="J323">
        <v>0</v>
      </c>
    </row>
    <row r="324" spans="1:10" x14ac:dyDescent="0.35">
      <c r="A324" t="str">
        <f t="shared" si="10"/>
        <v>DISTRIBUCION VOLUMEN X CRITERIO (kg ó litros)BATIDOS100-200MIL</v>
      </c>
      <c r="B324">
        <v>0</v>
      </c>
      <c r="C324">
        <v>0</v>
      </c>
      <c r="D324" t="s">
        <v>52</v>
      </c>
      <c r="E324">
        <v>15.993267564220393</v>
      </c>
      <c r="F324">
        <v>13.689546056871423</v>
      </c>
      <c r="G324">
        <v>2.0710531841482407</v>
      </c>
      <c r="H324">
        <v>2.4408327259428657</v>
      </c>
      <c r="I324">
        <v>0</v>
      </c>
      <c r="J324">
        <v>0</v>
      </c>
    </row>
    <row r="325" spans="1:10" x14ac:dyDescent="0.35">
      <c r="A325" t="str">
        <f t="shared" si="10"/>
        <v>DISTRIBUCION VOLUMEN X CRITERIO (kg ó litros)BATIDOS200-500MIL</v>
      </c>
      <c r="B325">
        <v>0</v>
      </c>
      <c r="C325">
        <v>0</v>
      </c>
      <c r="D325" t="s">
        <v>54</v>
      </c>
      <c r="E325">
        <v>21.209035868225879</v>
      </c>
      <c r="F325">
        <v>21.086459266124873</v>
      </c>
      <c r="G325">
        <v>57.644366244826386</v>
      </c>
      <c r="H325">
        <v>76.468130797137945</v>
      </c>
      <c r="I325">
        <v>0</v>
      </c>
      <c r="J325">
        <v>0</v>
      </c>
    </row>
    <row r="326" spans="1:10" x14ac:dyDescent="0.35">
      <c r="A326" t="str">
        <f t="shared" si="10"/>
        <v>DISTRIBUCION VOLUMEN X CRITERIO (kg ó litros)BATIDOS&gt;500MIL</v>
      </c>
      <c r="B326">
        <v>0</v>
      </c>
      <c r="C326">
        <v>0</v>
      </c>
      <c r="D326" t="s">
        <v>56</v>
      </c>
      <c r="E326">
        <v>19.58757411550668</v>
      </c>
      <c r="F326">
        <v>19.20512483214781</v>
      </c>
      <c r="G326">
        <v>11.252776924453121</v>
      </c>
      <c r="H326">
        <v>8.4744400362026688</v>
      </c>
      <c r="I326">
        <v>0</v>
      </c>
      <c r="J326">
        <v>0</v>
      </c>
    </row>
    <row r="327" spans="1:10" x14ac:dyDescent="0.35">
      <c r="A327" t="str">
        <f t="shared" si="10"/>
        <v>DISTRIBUCION VOLUMEN X CRITERIO (kg ó litros)BATIDOSDE 15 A 19 AÑOS</v>
      </c>
      <c r="B327">
        <v>0</v>
      </c>
      <c r="C327">
        <v>0</v>
      </c>
      <c r="D327" t="s">
        <v>80</v>
      </c>
      <c r="E327" t="s">
        <v>91</v>
      </c>
      <c r="F327">
        <v>3.964413323903841</v>
      </c>
      <c r="G327">
        <v>71.515823645940813</v>
      </c>
      <c r="H327">
        <v>71.212677766791927</v>
      </c>
      <c r="I327">
        <v>0</v>
      </c>
      <c r="J327">
        <v>0</v>
      </c>
    </row>
    <row r="328" spans="1:10" x14ac:dyDescent="0.35">
      <c r="A328" t="str">
        <f t="shared" si="10"/>
        <v>DISTRIBUCION VOLUMEN X CRITERIO (kg ó litros)BATIDOSDE 20 A 24 AÑOS</v>
      </c>
      <c r="B328">
        <v>0</v>
      </c>
      <c r="C328">
        <v>0</v>
      </c>
      <c r="D328" t="s">
        <v>81</v>
      </c>
      <c r="E328">
        <v>6.9831297684824936</v>
      </c>
      <c r="F328">
        <v>11.447539602657958</v>
      </c>
      <c r="G328">
        <v>1.3639010094399144</v>
      </c>
      <c r="H328">
        <v>0.88611062204540236</v>
      </c>
      <c r="I328">
        <v>0</v>
      </c>
      <c r="J328">
        <v>0</v>
      </c>
    </row>
    <row r="329" spans="1:10" x14ac:dyDescent="0.35">
      <c r="A329" t="str">
        <f t="shared" si="10"/>
        <v>DISTRIBUCION VOLUMEN X CRITERIO (kg ó litros)BATIDOSDE 25 A 34 AÑOS</v>
      </c>
      <c r="B329">
        <v>0</v>
      </c>
      <c r="C329">
        <v>0</v>
      </c>
      <c r="D329" t="s">
        <v>82</v>
      </c>
      <c r="E329">
        <v>45.405958049096682</v>
      </c>
      <c r="F329">
        <v>34.034148919993342</v>
      </c>
      <c r="G329">
        <v>6.3747521251960082</v>
      </c>
      <c r="H329">
        <v>10.346549495340231</v>
      </c>
      <c r="I329">
        <v>0</v>
      </c>
      <c r="J329">
        <v>0</v>
      </c>
    </row>
    <row r="330" spans="1:10" x14ac:dyDescent="0.35">
      <c r="A330" t="str">
        <f t="shared" si="10"/>
        <v>DISTRIBUCION VOLUMEN X CRITERIO (kg ó litros)BATIDOSDE 35 A 49 AÑOS</v>
      </c>
      <c r="B330">
        <v>0</v>
      </c>
      <c r="C330">
        <v>0</v>
      </c>
      <c r="D330" t="s">
        <v>83</v>
      </c>
      <c r="E330">
        <v>28.272516474896626</v>
      </c>
      <c r="F330">
        <v>39.055936516671771</v>
      </c>
      <c r="G330">
        <v>20.549827283191924</v>
      </c>
      <c r="H330">
        <v>12.399103353131641</v>
      </c>
      <c r="I330">
        <v>0</v>
      </c>
      <c r="J330">
        <v>0</v>
      </c>
    </row>
    <row r="331" spans="1:10" x14ac:dyDescent="0.35">
      <c r="A331" t="str">
        <f t="shared" si="10"/>
        <v>DISTRIBUCION VOLUMEN X CRITERIO (kg ó litros)BATIDOSDE 50 A 59 AÑOS</v>
      </c>
      <c r="B331">
        <v>0</v>
      </c>
      <c r="C331">
        <v>0</v>
      </c>
      <c r="D331" t="s">
        <v>84</v>
      </c>
      <c r="E331">
        <v>16.684106284807086</v>
      </c>
      <c r="F331">
        <v>1.0556132830319838</v>
      </c>
      <c r="G331">
        <v>0.19569012304412559</v>
      </c>
      <c r="H331">
        <v>3.8586091832058673</v>
      </c>
      <c r="I331">
        <v>0</v>
      </c>
      <c r="J331">
        <v>0</v>
      </c>
    </row>
    <row r="332" spans="1:10" x14ac:dyDescent="0.35">
      <c r="A332" t="str">
        <f t="shared" si="10"/>
        <v>DISTRIBUCION VOLUMEN X CRITERIO (kg ó litros)BATIDOSDE 60 A 75 AÑOS</v>
      </c>
      <c r="B332">
        <v>0</v>
      </c>
      <c r="C332">
        <v>0</v>
      </c>
      <c r="D332" t="s">
        <v>85</v>
      </c>
      <c r="E332">
        <v>2.6542897358536646</v>
      </c>
      <c r="F332">
        <v>10.442361427908239</v>
      </c>
      <c r="G332" t="s">
        <v>91</v>
      </c>
      <c r="H332">
        <v>1.2969436613788841</v>
      </c>
      <c r="I332">
        <v>0</v>
      </c>
      <c r="J332">
        <v>0</v>
      </c>
    </row>
    <row r="333" spans="1:10" x14ac:dyDescent="0.35">
      <c r="A333" t="str">
        <f t="shared" si="10"/>
        <v>DISTRIBUCION VOLUMEN X CRITERIO (kg ó litros)BATIDOSNIVEL ALTO</v>
      </c>
      <c r="B333">
        <v>0</v>
      </c>
      <c r="C333">
        <v>0</v>
      </c>
      <c r="D333" t="s">
        <v>86</v>
      </c>
      <c r="E333">
        <v>6.1752875767771673</v>
      </c>
      <c r="F333">
        <v>13.920019486543264</v>
      </c>
      <c r="G333">
        <v>2.6907389412883123</v>
      </c>
      <c r="H333">
        <v>7.797773204994721</v>
      </c>
      <c r="I333">
        <v>0</v>
      </c>
      <c r="J333">
        <v>0</v>
      </c>
    </row>
    <row r="334" spans="1:10" x14ac:dyDescent="0.35">
      <c r="A334" t="str">
        <f t="shared" si="10"/>
        <v>DISTRIBUCION VOLUMEN X CRITERIO (kg ó litros)BATIDOSNIVEL MEDIO ALTO</v>
      </c>
      <c r="B334">
        <v>0</v>
      </c>
      <c r="C334">
        <v>0</v>
      </c>
      <c r="D334" t="s">
        <v>87</v>
      </c>
      <c r="E334">
        <v>4.0807453902385955</v>
      </c>
      <c r="F334">
        <v>1.9622679536474514</v>
      </c>
      <c r="G334">
        <v>22.763799679573111</v>
      </c>
      <c r="H334">
        <v>8.2263288199256177</v>
      </c>
      <c r="I334">
        <v>0</v>
      </c>
      <c r="J334">
        <v>0</v>
      </c>
    </row>
    <row r="335" spans="1:10" x14ac:dyDescent="0.35">
      <c r="A335" t="str">
        <f t="shared" si="10"/>
        <v>DISTRIBUCION VOLUMEN X CRITERIO (kg ó litros)BATIDOSNIVEL MEDIO</v>
      </c>
      <c r="B335">
        <v>0</v>
      </c>
      <c r="C335">
        <v>0</v>
      </c>
      <c r="D335" t="s">
        <v>88</v>
      </c>
      <c r="E335">
        <v>26.540188727397414</v>
      </c>
      <c r="F335">
        <v>21.087042575120144</v>
      </c>
      <c r="G335">
        <v>57.69892000002006</v>
      </c>
      <c r="H335">
        <v>69.80618606175733</v>
      </c>
      <c r="I335">
        <v>0</v>
      </c>
      <c r="J335">
        <v>0</v>
      </c>
    </row>
    <row r="336" spans="1:10" x14ac:dyDescent="0.35">
      <c r="A336" t="str">
        <f t="shared" si="10"/>
        <v>DISTRIBUCION VOLUMEN X CRITERIO (kg ó litros)BATIDOSNIVEL MEDIO BAJO</v>
      </c>
      <c r="B336">
        <v>0</v>
      </c>
      <c r="C336">
        <v>0</v>
      </c>
      <c r="D336" t="s">
        <v>89</v>
      </c>
      <c r="E336">
        <v>13.381862191736642</v>
      </c>
      <c r="F336">
        <v>15.013166692010438</v>
      </c>
      <c r="G336">
        <v>11.562910462383918</v>
      </c>
      <c r="H336">
        <v>11.092493138023281</v>
      </c>
      <c r="I336">
        <v>0</v>
      </c>
      <c r="J336">
        <v>0</v>
      </c>
    </row>
    <row r="337" spans="1:10" x14ac:dyDescent="0.35">
      <c r="A337" t="str">
        <f t="shared" si="10"/>
        <v>DISTRIBUCION VOLUMEN X CRITERIO (kg ó litros)BATIDOSNIVEL BAJO</v>
      </c>
      <c r="B337">
        <v>0</v>
      </c>
      <c r="C337">
        <v>0</v>
      </c>
      <c r="D337" t="s">
        <v>90</v>
      </c>
      <c r="E337">
        <v>49.821903588388274</v>
      </c>
      <c r="F337">
        <v>48.017493637909133</v>
      </c>
      <c r="G337">
        <v>5.2836319190082701</v>
      </c>
      <c r="H337">
        <v>3.0772201203231662</v>
      </c>
      <c r="I337">
        <v>0</v>
      </c>
      <c r="J337">
        <v>0</v>
      </c>
    </row>
    <row r="338" spans="1:10" x14ac:dyDescent="0.35">
      <c r="A338" t="str">
        <f>$B$2&amp;$C$338&amp;D338</f>
        <v>DISTRIBUCION VOLUMEN X CRITERIO (kg ó litros)HELADOST.ESPAÑA</v>
      </c>
      <c r="B338">
        <v>0</v>
      </c>
      <c r="C338" t="s">
        <v>166</v>
      </c>
      <c r="D338" t="s">
        <v>22</v>
      </c>
      <c r="E338">
        <v>100</v>
      </c>
      <c r="F338">
        <v>100</v>
      </c>
      <c r="G338">
        <v>100</v>
      </c>
      <c r="H338">
        <v>100</v>
      </c>
      <c r="I338">
        <v>0</v>
      </c>
      <c r="J338">
        <v>0</v>
      </c>
    </row>
    <row r="339" spans="1:10" x14ac:dyDescent="0.35">
      <c r="A339" t="str">
        <f t="shared" ref="A339:A365" si="11">$B$2&amp;$C$338&amp;D339</f>
        <v>DISTRIBUCION VOLUMEN X CRITERIO (kg ó litros)HELADOSBCN AM</v>
      </c>
      <c r="B339">
        <v>0</v>
      </c>
      <c r="C339">
        <v>0</v>
      </c>
      <c r="D339" t="s">
        <v>72</v>
      </c>
      <c r="E339">
        <v>3.3894821886634929</v>
      </c>
      <c r="F339" t="s">
        <v>91</v>
      </c>
      <c r="G339">
        <v>21.40766495605795</v>
      </c>
      <c r="H339">
        <v>13.492158190230748</v>
      </c>
      <c r="I339">
        <v>0</v>
      </c>
      <c r="J339">
        <v>0</v>
      </c>
    </row>
    <row r="340" spans="1:10" x14ac:dyDescent="0.35">
      <c r="A340" t="str">
        <f t="shared" si="11"/>
        <v>DISTRIBUCION VOLUMEN X CRITERIO (kg ó litros)HELADOSREST.CAT ARAGON</v>
      </c>
      <c r="B340">
        <v>0</v>
      </c>
      <c r="C340">
        <v>0</v>
      </c>
      <c r="D340" t="s">
        <v>73</v>
      </c>
      <c r="E340">
        <v>34.669723308803889</v>
      </c>
      <c r="F340">
        <v>38.372315096433127</v>
      </c>
      <c r="G340">
        <v>1.1816836676795823</v>
      </c>
      <c r="H340" t="s">
        <v>91</v>
      </c>
      <c r="I340">
        <v>0</v>
      </c>
      <c r="J340">
        <v>0</v>
      </c>
    </row>
    <row r="341" spans="1:10" x14ac:dyDescent="0.35">
      <c r="A341" t="str">
        <f t="shared" si="11"/>
        <v>DISTRIBUCION VOLUMEN X CRITERIO (kg ó litros)HELADOSLEVANTE</v>
      </c>
      <c r="B341">
        <v>0</v>
      </c>
      <c r="C341">
        <v>0</v>
      </c>
      <c r="D341" t="s">
        <v>74</v>
      </c>
      <c r="E341">
        <v>8.7872626445565043</v>
      </c>
      <c r="F341">
        <v>11.755811365417509</v>
      </c>
      <c r="G341">
        <v>4.6547447326280755</v>
      </c>
      <c r="H341">
        <v>24.650587808445142</v>
      </c>
      <c r="I341">
        <v>0</v>
      </c>
      <c r="J341">
        <v>0</v>
      </c>
    </row>
    <row r="342" spans="1:10" x14ac:dyDescent="0.35">
      <c r="A342" t="str">
        <f t="shared" si="11"/>
        <v>DISTRIBUCION VOLUMEN X CRITERIO (kg ó litros)HELADOSANDALUCIA</v>
      </c>
      <c r="B342">
        <v>0</v>
      </c>
      <c r="C342">
        <v>0</v>
      </c>
      <c r="D342" t="s">
        <v>75</v>
      </c>
      <c r="E342">
        <v>6.2411380942442207</v>
      </c>
      <c r="F342">
        <v>24.496952170870632</v>
      </c>
      <c r="G342">
        <v>12.826640103897416</v>
      </c>
      <c r="H342">
        <v>35.934134782624959</v>
      </c>
      <c r="I342">
        <v>0</v>
      </c>
      <c r="J342">
        <v>0</v>
      </c>
    </row>
    <row r="343" spans="1:10" x14ac:dyDescent="0.35">
      <c r="A343" t="str">
        <f t="shared" si="11"/>
        <v>DISTRIBUCION VOLUMEN X CRITERIO (kg ó litros)HELADOSMDD AM</v>
      </c>
      <c r="B343">
        <v>0</v>
      </c>
      <c r="C343">
        <v>0</v>
      </c>
      <c r="D343" t="s">
        <v>76</v>
      </c>
      <c r="E343">
        <v>15.547477821390659</v>
      </c>
      <c r="F343">
        <v>7.5046572110416641</v>
      </c>
      <c r="G343">
        <v>7.1165882812795527</v>
      </c>
      <c r="H343">
        <v>14.318905251188523</v>
      </c>
      <c r="I343">
        <v>0</v>
      </c>
      <c r="J343">
        <v>0</v>
      </c>
    </row>
    <row r="344" spans="1:10" x14ac:dyDescent="0.35">
      <c r="A344" t="str">
        <f t="shared" si="11"/>
        <v>DISTRIBUCION VOLUMEN X CRITERIO (kg ó litros)HELADOSRTO CENTRO</v>
      </c>
      <c r="B344">
        <v>0</v>
      </c>
      <c r="C344">
        <v>0</v>
      </c>
      <c r="D344" t="s">
        <v>77</v>
      </c>
      <c r="E344">
        <v>4.688520984678636</v>
      </c>
      <c r="F344">
        <v>2.5326474221998607</v>
      </c>
      <c r="G344">
        <v>5.2545385769584794</v>
      </c>
      <c r="H344">
        <v>10.34972077696195</v>
      </c>
      <c r="I344">
        <v>0</v>
      </c>
      <c r="J344">
        <v>0</v>
      </c>
    </row>
    <row r="345" spans="1:10" x14ac:dyDescent="0.35">
      <c r="A345" t="str">
        <f t="shared" si="11"/>
        <v>DISTRIBUCION VOLUMEN X CRITERIO (kg ó litros)HELADOSNORTE-CENTRO</v>
      </c>
      <c r="B345">
        <v>0</v>
      </c>
      <c r="C345">
        <v>0</v>
      </c>
      <c r="D345" t="s">
        <v>78</v>
      </c>
      <c r="E345">
        <v>26.00345611519187</v>
      </c>
      <c r="F345">
        <v>8.3254033257982147</v>
      </c>
      <c r="G345">
        <v>1.6903150966472911</v>
      </c>
      <c r="H345">
        <v>1.2545109575872737</v>
      </c>
      <c r="I345">
        <v>0</v>
      </c>
      <c r="J345">
        <v>0</v>
      </c>
    </row>
    <row r="346" spans="1:10" x14ac:dyDescent="0.35">
      <c r="A346" t="str">
        <f t="shared" si="11"/>
        <v>DISTRIBUCION VOLUMEN X CRITERIO (kg ó litros)HELADOSNOROESTE</v>
      </c>
      <c r="B346">
        <v>0</v>
      </c>
      <c r="C346">
        <v>0</v>
      </c>
      <c r="D346" t="s">
        <v>79</v>
      </c>
      <c r="E346">
        <v>0.67292717247136924</v>
      </c>
      <c r="F346">
        <v>7.0122051238434295</v>
      </c>
      <c r="G346">
        <v>45.867827106633548</v>
      </c>
      <c r="H346" t="s">
        <v>91</v>
      </c>
      <c r="I346">
        <v>0</v>
      </c>
      <c r="J346">
        <v>0</v>
      </c>
    </row>
    <row r="347" spans="1:10" x14ac:dyDescent="0.35">
      <c r="A347" t="str">
        <f t="shared" si="11"/>
        <v>DISTRIBUCION VOLUMEN X CRITERIO (kg ó litros)HELADOS&lt;2MIL</v>
      </c>
      <c r="B347">
        <v>0</v>
      </c>
      <c r="C347">
        <v>0</v>
      </c>
      <c r="D347" t="s">
        <v>41</v>
      </c>
      <c r="E347">
        <v>0.72054974673857164</v>
      </c>
      <c r="F347">
        <v>0.76005187136211483</v>
      </c>
      <c r="G347">
        <v>0.72512388253539939</v>
      </c>
      <c r="H347" t="s">
        <v>91</v>
      </c>
      <c r="I347">
        <v>0</v>
      </c>
      <c r="J347">
        <v>0</v>
      </c>
    </row>
    <row r="348" spans="1:10" x14ac:dyDescent="0.35">
      <c r="A348" t="str">
        <f t="shared" si="11"/>
        <v>DISTRIBUCION VOLUMEN X CRITERIO (kg ó litros)HELADOS2-5MIL</v>
      </c>
      <c r="B348">
        <v>0</v>
      </c>
      <c r="C348">
        <v>0</v>
      </c>
      <c r="D348" t="s">
        <v>44</v>
      </c>
      <c r="E348">
        <v>4.6251977728255085</v>
      </c>
      <c r="F348">
        <v>4.2691727147356753</v>
      </c>
      <c r="G348">
        <v>3.0556670743547389</v>
      </c>
      <c r="H348" t="s">
        <v>91</v>
      </c>
      <c r="I348">
        <v>0</v>
      </c>
      <c r="J348">
        <v>0</v>
      </c>
    </row>
    <row r="349" spans="1:10" x14ac:dyDescent="0.35">
      <c r="A349" t="str">
        <f t="shared" si="11"/>
        <v>DISTRIBUCION VOLUMEN X CRITERIO (kg ó litros)HELADOS5-10MIL</v>
      </c>
      <c r="B349">
        <v>0</v>
      </c>
      <c r="C349">
        <v>0</v>
      </c>
      <c r="D349" t="s">
        <v>46</v>
      </c>
      <c r="E349">
        <v>0.54869419439974676</v>
      </c>
      <c r="F349">
        <v>3.081430637793523</v>
      </c>
      <c r="G349">
        <v>7.9614419548853217</v>
      </c>
      <c r="H349">
        <v>15.609708657971419</v>
      </c>
      <c r="I349">
        <v>0</v>
      </c>
      <c r="J349">
        <v>0</v>
      </c>
    </row>
    <row r="350" spans="1:10" x14ac:dyDescent="0.35">
      <c r="A350" t="str">
        <f t="shared" si="11"/>
        <v>DISTRIBUCION VOLUMEN X CRITERIO (kg ó litros)HELADOS10-30MIL</v>
      </c>
      <c r="B350">
        <v>0</v>
      </c>
      <c r="C350">
        <v>0</v>
      </c>
      <c r="D350" t="s">
        <v>48</v>
      </c>
      <c r="E350">
        <v>34.011180757068765</v>
      </c>
      <c r="F350">
        <v>28.051742125543942</v>
      </c>
      <c r="G350">
        <v>17.980185098790805</v>
      </c>
      <c r="H350">
        <v>13.450153170574794</v>
      </c>
      <c r="I350">
        <v>0</v>
      </c>
      <c r="J350">
        <v>0</v>
      </c>
    </row>
    <row r="351" spans="1:10" x14ac:dyDescent="0.35">
      <c r="A351" t="str">
        <f t="shared" si="11"/>
        <v>DISTRIBUCION VOLUMEN X CRITERIO (kg ó litros)HELADOS30-100MIL</v>
      </c>
      <c r="B351">
        <v>0</v>
      </c>
      <c r="C351">
        <v>0</v>
      </c>
      <c r="D351" t="s">
        <v>50</v>
      </c>
      <c r="E351">
        <v>10.180543866854281</v>
      </c>
      <c r="F351">
        <v>10.133163374355819</v>
      </c>
      <c r="G351">
        <v>5.2101508025570871</v>
      </c>
      <c r="H351">
        <v>8.4657114857358753</v>
      </c>
      <c r="I351">
        <v>0</v>
      </c>
      <c r="J351">
        <v>0</v>
      </c>
    </row>
    <row r="352" spans="1:10" x14ac:dyDescent="0.35">
      <c r="A352" t="str">
        <f t="shared" si="11"/>
        <v>DISTRIBUCION VOLUMEN X CRITERIO (kg ó litros)HELADOS100-200MIL</v>
      </c>
      <c r="B352">
        <v>0</v>
      </c>
      <c r="C352">
        <v>0</v>
      </c>
      <c r="D352" t="s">
        <v>52</v>
      </c>
      <c r="E352">
        <v>22.276682219185027</v>
      </c>
      <c r="F352">
        <v>9.0865017924670539</v>
      </c>
      <c r="G352">
        <v>1.4737476200683404</v>
      </c>
      <c r="H352">
        <v>8.2226509169662148</v>
      </c>
      <c r="I352">
        <v>0</v>
      </c>
      <c r="J352">
        <v>0</v>
      </c>
    </row>
    <row r="353" spans="1:10" x14ac:dyDescent="0.35">
      <c r="A353" t="str">
        <f t="shared" si="11"/>
        <v>DISTRIBUCION VOLUMEN X CRITERIO (kg ó litros)HELADOS200-500MIL</v>
      </c>
      <c r="B353">
        <v>0</v>
      </c>
      <c r="C353">
        <v>0</v>
      </c>
      <c r="D353" t="s">
        <v>54</v>
      </c>
      <c r="E353">
        <v>6.8390101147475111</v>
      </c>
      <c r="F353">
        <v>10.905053646984232</v>
      </c>
      <c r="G353">
        <v>44.31597296649813</v>
      </c>
      <c r="H353">
        <v>42.116521849717046</v>
      </c>
      <c r="I353">
        <v>0</v>
      </c>
      <c r="J353">
        <v>0</v>
      </c>
    </row>
    <row r="354" spans="1:10" x14ac:dyDescent="0.35">
      <c r="A354" t="str">
        <f t="shared" si="11"/>
        <v>DISTRIBUCION VOLUMEN X CRITERIO (kg ó litros)HELADOS&gt;500MIL</v>
      </c>
      <c r="B354">
        <v>0</v>
      </c>
      <c r="C354">
        <v>0</v>
      </c>
      <c r="D354" t="s">
        <v>56</v>
      </c>
      <c r="E354">
        <v>20.798133697796388</v>
      </c>
      <c r="F354">
        <v>33.712872790896888</v>
      </c>
      <c r="G354">
        <v>19.277704926300924</v>
      </c>
      <c r="H354">
        <v>12.135270750965967</v>
      </c>
      <c r="I354">
        <v>0</v>
      </c>
      <c r="J354">
        <v>0</v>
      </c>
    </row>
    <row r="355" spans="1:10" x14ac:dyDescent="0.35">
      <c r="A355" t="str">
        <f t="shared" si="11"/>
        <v>DISTRIBUCION VOLUMEN X CRITERIO (kg ó litros)HELADOSDE 15 A 19 AÑOS</v>
      </c>
      <c r="B355">
        <v>0</v>
      </c>
      <c r="C355">
        <v>0</v>
      </c>
      <c r="D355" t="s">
        <v>80</v>
      </c>
      <c r="E355" t="s">
        <v>91</v>
      </c>
      <c r="F355" t="s">
        <v>91</v>
      </c>
      <c r="G355" t="s">
        <v>91</v>
      </c>
      <c r="H355">
        <v>10.435965722707024</v>
      </c>
      <c r="I355">
        <v>0</v>
      </c>
      <c r="J355">
        <v>0</v>
      </c>
    </row>
    <row r="356" spans="1:10" x14ac:dyDescent="0.35">
      <c r="A356" t="str">
        <f t="shared" si="11"/>
        <v>DISTRIBUCION VOLUMEN X CRITERIO (kg ó litros)HELADOSDE 20 A 24 AÑOS</v>
      </c>
      <c r="B356">
        <v>0</v>
      </c>
      <c r="C356">
        <v>0</v>
      </c>
      <c r="D356" t="s">
        <v>81</v>
      </c>
      <c r="E356">
        <v>5.3926034646432672</v>
      </c>
      <c r="F356">
        <v>8.915600234834999</v>
      </c>
      <c r="G356">
        <v>14.271312209207027</v>
      </c>
      <c r="H356" t="s">
        <v>91</v>
      </c>
      <c r="I356">
        <v>0</v>
      </c>
      <c r="J356">
        <v>0</v>
      </c>
    </row>
    <row r="357" spans="1:10" x14ac:dyDescent="0.35">
      <c r="A357" t="str">
        <f t="shared" si="11"/>
        <v>DISTRIBUCION VOLUMEN X CRITERIO (kg ó litros)HELADOSDE 25 A 34 AÑOS</v>
      </c>
      <c r="B357">
        <v>0</v>
      </c>
      <c r="C357">
        <v>0</v>
      </c>
      <c r="D357" t="s">
        <v>82</v>
      </c>
      <c r="E357">
        <v>12.795754813313673</v>
      </c>
      <c r="F357">
        <v>15.334383058300608</v>
      </c>
      <c r="G357">
        <v>13.722900301352936</v>
      </c>
      <c r="H357">
        <v>22.270375052833565</v>
      </c>
      <c r="I357">
        <v>0</v>
      </c>
      <c r="J357">
        <v>0</v>
      </c>
    </row>
    <row r="358" spans="1:10" x14ac:dyDescent="0.35">
      <c r="A358" t="str">
        <f t="shared" si="11"/>
        <v>DISTRIBUCION VOLUMEN X CRITERIO (kg ó litros)HELADOSDE 35 A 49 AÑOS</v>
      </c>
      <c r="B358">
        <v>0</v>
      </c>
      <c r="C358">
        <v>0</v>
      </c>
      <c r="D358" t="s">
        <v>83</v>
      </c>
      <c r="E358">
        <v>36.114756489753958</v>
      </c>
      <c r="F358">
        <v>33.897427032424574</v>
      </c>
      <c r="G358">
        <v>24.962696541376136</v>
      </c>
      <c r="H358">
        <v>15.891409730352462</v>
      </c>
      <c r="I358">
        <v>0</v>
      </c>
      <c r="J358">
        <v>0</v>
      </c>
    </row>
    <row r="359" spans="1:10" x14ac:dyDescent="0.35">
      <c r="A359" t="str">
        <f t="shared" si="11"/>
        <v>DISTRIBUCION VOLUMEN X CRITERIO (kg ó litros)HELADOSDE 50 A 59 AÑOS</v>
      </c>
      <c r="B359">
        <v>0</v>
      </c>
      <c r="C359">
        <v>0</v>
      </c>
      <c r="D359" t="s">
        <v>84</v>
      </c>
      <c r="E359">
        <v>17.097680138783218</v>
      </c>
      <c r="F359">
        <v>30.047812008286602</v>
      </c>
      <c r="G359">
        <v>9.81409423898927</v>
      </c>
      <c r="H359">
        <v>25.855034056607657</v>
      </c>
      <c r="I359">
        <v>0</v>
      </c>
      <c r="J359">
        <v>0</v>
      </c>
    </row>
    <row r="360" spans="1:10" x14ac:dyDescent="0.35">
      <c r="A360" t="str">
        <f t="shared" si="11"/>
        <v>DISTRIBUCION VOLUMEN X CRITERIO (kg ó litros)HELADOSDE 60 A 75 AÑOS</v>
      </c>
      <c r="B360">
        <v>0</v>
      </c>
      <c r="C360">
        <v>0</v>
      </c>
      <c r="D360" t="s">
        <v>85</v>
      </c>
      <c r="E360">
        <v>28.599196116583293</v>
      </c>
      <c r="F360">
        <v>11.80476662029246</v>
      </c>
      <c r="G360">
        <v>37.229003013529358</v>
      </c>
      <c r="H360">
        <v>25.547234139645187</v>
      </c>
      <c r="I360">
        <v>0</v>
      </c>
      <c r="J360">
        <v>0</v>
      </c>
    </row>
    <row r="361" spans="1:10" x14ac:dyDescent="0.35">
      <c r="A361" t="str">
        <f t="shared" si="11"/>
        <v>DISTRIBUCION VOLUMEN X CRITERIO (kg ó litros)HELADOSNIVEL ALTO</v>
      </c>
      <c r="B361">
        <v>0</v>
      </c>
      <c r="C361">
        <v>0</v>
      </c>
      <c r="D361" t="s">
        <v>86</v>
      </c>
      <c r="E361">
        <v>23.184020180121948</v>
      </c>
      <c r="F361">
        <v>12.588840477335827</v>
      </c>
      <c r="G361">
        <v>13.421232142631984</v>
      </c>
      <c r="H361">
        <v>13.987802460454315</v>
      </c>
      <c r="I361">
        <v>0</v>
      </c>
      <c r="J361">
        <v>0</v>
      </c>
    </row>
    <row r="362" spans="1:10" x14ac:dyDescent="0.35">
      <c r="A362" t="str">
        <f t="shared" si="11"/>
        <v>DISTRIBUCION VOLUMEN X CRITERIO (kg ó litros)HELADOSNIVEL MEDIO ALTO</v>
      </c>
      <c r="B362">
        <v>0</v>
      </c>
      <c r="C362">
        <v>0</v>
      </c>
      <c r="D362" t="s">
        <v>87</v>
      </c>
      <c r="E362">
        <v>9.2757822826967562</v>
      </c>
      <c r="F362">
        <v>7.4048689049630703</v>
      </c>
      <c r="G362">
        <v>16.420853875348321</v>
      </c>
      <c r="H362">
        <v>16.623505230990204</v>
      </c>
      <c r="I362">
        <v>0</v>
      </c>
      <c r="J362">
        <v>0</v>
      </c>
    </row>
    <row r="363" spans="1:10" x14ac:dyDescent="0.35">
      <c r="A363" t="str">
        <f t="shared" si="11"/>
        <v>DISTRIBUCION VOLUMEN X CRITERIO (kg ó litros)HELADOSNIVEL MEDIO</v>
      </c>
      <c r="B363">
        <v>0</v>
      </c>
      <c r="C363">
        <v>0</v>
      </c>
      <c r="D363" t="s">
        <v>88</v>
      </c>
      <c r="E363">
        <v>8.8780911471833779</v>
      </c>
      <c r="F363">
        <v>20.0324582618344</v>
      </c>
      <c r="G363">
        <v>14.464657226796454</v>
      </c>
      <c r="H363">
        <v>19.417147623518328</v>
      </c>
      <c r="I363">
        <v>0</v>
      </c>
      <c r="J363">
        <v>0</v>
      </c>
    </row>
    <row r="364" spans="1:10" x14ac:dyDescent="0.35">
      <c r="A364" t="str">
        <f t="shared" si="11"/>
        <v>DISTRIBUCION VOLUMEN X CRITERIO (kg ó litros)HELADOSNIVEL MEDIO BAJO</v>
      </c>
      <c r="B364">
        <v>0</v>
      </c>
      <c r="C364">
        <v>0</v>
      </c>
      <c r="D364" t="s">
        <v>89</v>
      </c>
      <c r="E364">
        <v>33.963652440488609</v>
      </c>
      <c r="F364">
        <v>17.64144915065615</v>
      </c>
      <c r="G364">
        <v>17.558145985953676</v>
      </c>
      <c r="H364">
        <v>10.987613568780882</v>
      </c>
      <c r="I364">
        <v>0</v>
      </c>
      <c r="J364">
        <v>0</v>
      </c>
    </row>
    <row r="365" spans="1:10" x14ac:dyDescent="0.35">
      <c r="A365" t="str">
        <f t="shared" si="11"/>
        <v>DISTRIBUCION VOLUMEN X CRITERIO (kg ó litros)HELADOSNIVEL BAJO</v>
      </c>
      <c r="B365">
        <v>0</v>
      </c>
      <c r="C365">
        <v>0</v>
      </c>
      <c r="D365" t="s">
        <v>90</v>
      </c>
      <c r="E365">
        <v>24.698444972586721</v>
      </c>
      <c r="F365">
        <v>42.332372159349795</v>
      </c>
      <c r="G365">
        <v>38.135110769269566</v>
      </c>
      <c r="H365">
        <v>38.983940467329226</v>
      </c>
      <c r="I365">
        <v>0</v>
      </c>
      <c r="J365">
        <v>0</v>
      </c>
    </row>
    <row r="366" spans="1:10" x14ac:dyDescent="0.35">
      <c r="A366" t="str">
        <f>$B$2&amp;$C$366&amp;D366</f>
        <v>DISTRIBUCION VOLUMEN X CRITERIO (kg ó litros)GALLETAST.ESPAÑA</v>
      </c>
      <c r="B366">
        <v>0</v>
      </c>
      <c r="C366" t="s">
        <v>167</v>
      </c>
      <c r="D366" t="s">
        <v>22</v>
      </c>
      <c r="E366">
        <v>100</v>
      </c>
      <c r="F366">
        <v>100</v>
      </c>
      <c r="G366">
        <v>100</v>
      </c>
      <c r="H366">
        <v>100</v>
      </c>
      <c r="I366">
        <v>0</v>
      </c>
      <c r="J366">
        <v>0</v>
      </c>
    </row>
    <row r="367" spans="1:10" x14ac:dyDescent="0.35">
      <c r="A367" t="str">
        <f t="shared" ref="A367:A393" si="12">$B$2&amp;$C$366&amp;D367</f>
        <v>DISTRIBUCION VOLUMEN X CRITERIO (kg ó litros)GALLETASBCN AM</v>
      </c>
      <c r="B367">
        <v>0</v>
      </c>
      <c r="C367">
        <v>0</v>
      </c>
      <c r="D367" t="s">
        <v>72</v>
      </c>
      <c r="E367">
        <v>16.763436308836638</v>
      </c>
      <c r="F367">
        <v>35.7246554627066</v>
      </c>
      <c r="G367">
        <v>35.275686063389742</v>
      </c>
      <c r="H367">
        <v>51.621689754355806</v>
      </c>
      <c r="I367">
        <v>0</v>
      </c>
      <c r="J367">
        <v>0</v>
      </c>
    </row>
    <row r="368" spans="1:10" x14ac:dyDescent="0.35">
      <c r="A368" t="str">
        <f t="shared" si="12"/>
        <v>DISTRIBUCION VOLUMEN X CRITERIO (kg ó litros)GALLETASREST.CAT ARAGON</v>
      </c>
      <c r="B368">
        <v>0</v>
      </c>
      <c r="C368">
        <v>0</v>
      </c>
      <c r="D368" t="s">
        <v>73</v>
      </c>
      <c r="E368">
        <v>19.50168007602365</v>
      </c>
      <c r="F368">
        <v>13.360411951744823</v>
      </c>
      <c r="G368">
        <v>11.47643839910592</v>
      </c>
      <c r="H368">
        <v>8.4856349390022157</v>
      </c>
      <c r="I368">
        <v>0</v>
      </c>
      <c r="J368">
        <v>0</v>
      </c>
    </row>
    <row r="369" spans="1:10" x14ac:dyDescent="0.35">
      <c r="A369" t="str">
        <f t="shared" si="12"/>
        <v>DISTRIBUCION VOLUMEN X CRITERIO (kg ó litros)GALLETASLEVANTE</v>
      </c>
      <c r="B369">
        <v>0</v>
      </c>
      <c r="C369">
        <v>0</v>
      </c>
      <c r="D369" t="s">
        <v>74</v>
      </c>
      <c r="E369">
        <v>8.0458360909288089</v>
      </c>
      <c r="F369">
        <v>14.294554071253401</v>
      </c>
      <c r="G369">
        <v>1.8522607551978629</v>
      </c>
      <c r="H369">
        <v>3.6185968856415514</v>
      </c>
      <c r="I369">
        <v>0</v>
      </c>
      <c r="J369">
        <v>0</v>
      </c>
    </row>
    <row r="370" spans="1:10" x14ac:dyDescent="0.35">
      <c r="A370" t="str">
        <f t="shared" si="12"/>
        <v>DISTRIBUCION VOLUMEN X CRITERIO (kg ó litros)GALLETASANDALUCIA</v>
      </c>
      <c r="B370">
        <v>0</v>
      </c>
      <c r="C370">
        <v>0</v>
      </c>
      <c r="D370" t="s">
        <v>75</v>
      </c>
      <c r="E370">
        <v>41.252809141477549</v>
      </c>
      <c r="F370">
        <v>8.667742321729758</v>
      </c>
      <c r="G370">
        <v>7.0131113579523401</v>
      </c>
      <c r="H370">
        <v>6.1263687307832191</v>
      </c>
      <c r="I370">
        <v>0</v>
      </c>
      <c r="J370">
        <v>0</v>
      </c>
    </row>
    <row r="371" spans="1:10" x14ac:dyDescent="0.35">
      <c r="A371" t="str">
        <f t="shared" si="12"/>
        <v>DISTRIBUCION VOLUMEN X CRITERIO (kg ó litros)GALLETASMDD AM</v>
      </c>
      <c r="B371">
        <v>0</v>
      </c>
      <c r="C371">
        <v>0</v>
      </c>
      <c r="D371" t="s">
        <v>76</v>
      </c>
      <c r="E371">
        <v>4.4605244544398994</v>
      </c>
      <c r="F371">
        <v>6.5907748412016787</v>
      </c>
      <c r="G371">
        <v>13.614959486994271</v>
      </c>
      <c r="H371">
        <v>6.7005926207557787</v>
      </c>
      <c r="I371">
        <v>0</v>
      </c>
      <c r="J371">
        <v>0</v>
      </c>
    </row>
    <row r="372" spans="1:10" x14ac:dyDescent="0.35">
      <c r="A372" t="str">
        <f t="shared" si="12"/>
        <v>DISTRIBUCION VOLUMEN X CRITERIO (kg ó litros)GALLETASRTO CENTRO</v>
      </c>
      <c r="B372">
        <v>0</v>
      </c>
      <c r="C372">
        <v>0</v>
      </c>
      <c r="D372" t="s">
        <v>77</v>
      </c>
      <c r="E372">
        <v>7.8567810775231504</v>
      </c>
      <c r="F372">
        <v>9.3353530814339383</v>
      </c>
      <c r="G372">
        <v>15.236597316396693</v>
      </c>
      <c r="H372">
        <v>12.02007637121037</v>
      </c>
      <c r="I372">
        <v>0</v>
      </c>
      <c r="J372">
        <v>0</v>
      </c>
    </row>
    <row r="373" spans="1:10" x14ac:dyDescent="0.35">
      <c r="A373" t="str">
        <f t="shared" si="12"/>
        <v>DISTRIBUCION VOLUMEN X CRITERIO (kg ó litros)GALLETASNORTE-CENTRO</v>
      </c>
      <c r="B373">
        <v>0</v>
      </c>
      <c r="C373">
        <v>0</v>
      </c>
      <c r="D373" t="s">
        <v>78</v>
      </c>
      <c r="E373">
        <v>0.99805169985304532</v>
      </c>
      <c r="F373">
        <v>12.026483879217192</v>
      </c>
      <c r="G373">
        <v>5.654354211103767</v>
      </c>
      <c r="H373">
        <v>7.8866606605613789</v>
      </c>
      <c r="I373">
        <v>0</v>
      </c>
      <c r="J373">
        <v>0</v>
      </c>
    </row>
    <row r="374" spans="1:10" x14ac:dyDescent="0.35">
      <c r="A374" t="str">
        <f t="shared" si="12"/>
        <v>DISTRIBUCION VOLUMEN X CRITERIO (kg ó litros)GALLETASNOROESTE</v>
      </c>
      <c r="B374">
        <v>0</v>
      </c>
      <c r="C374">
        <v>0</v>
      </c>
      <c r="D374" t="s">
        <v>79</v>
      </c>
      <c r="E374">
        <v>1.1208889174895995</v>
      </c>
      <c r="F374" t="s">
        <v>91</v>
      </c>
      <c r="G374">
        <v>9.876573328881106</v>
      </c>
      <c r="H374">
        <v>3.5403841703309422</v>
      </c>
      <c r="I374">
        <v>0</v>
      </c>
      <c r="J374">
        <v>0</v>
      </c>
    </row>
    <row r="375" spans="1:10" x14ac:dyDescent="0.35">
      <c r="A375" t="str">
        <f t="shared" si="12"/>
        <v>DISTRIBUCION VOLUMEN X CRITERIO (kg ó litros)GALLETAS&lt;2MIL</v>
      </c>
      <c r="B375">
        <v>0</v>
      </c>
      <c r="C375">
        <v>0</v>
      </c>
      <c r="D375" t="s">
        <v>41</v>
      </c>
      <c r="E375">
        <v>0.52717612422521509</v>
      </c>
      <c r="F375">
        <v>0.44823477760843888</v>
      </c>
      <c r="G375" t="s">
        <v>91</v>
      </c>
      <c r="H375">
        <v>1.9008769464740307</v>
      </c>
      <c r="I375">
        <v>0</v>
      </c>
      <c r="J375">
        <v>0</v>
      </c>
    </row>
    <row r="376" spans="1:10" x14ac:dyDescent="0.35">
      <c r="A376" t="str">
        <f t="shared" si="12"/>
        <v>DISTRIBUCION VOLUMEN X CRITERIO (kg ó litros)GALLETAS2-5MIL</v>
      </c>
      <c r="B376">
        <v>0</v>
      </c>
      <c r="C376">
        <v>0</v>
      </c>
      <c r="D376" t="s">
        <v>44</v>
      </c>
      <c r="E376">
        <v>29.880139598590254</v>
      </c>
      <c r="F376">
        <v>7.0193566173481523</v>
      </c>
      <c r="G376">
        <v>0.9192758768731728</v>
      </c>
      <c r="H376" t="s">
        <v>91</v>
      </c>
      <c r="I376">
        <v>0</v>
      </c>
      <c r="J376">
        <v>0</v>
      </c>
    </row>
    <row r="377" spans="1:10" x14ac:dyDescent="0.35">
      <c r="A377" t="str">
        <f t="shared" si="12"/>
        <v>DISTRIBUCION VOLUMEN X CRITERIO (kg ó litros)GALLETAS5-10MIL</v>
      </c>
      <c r="B377">
        <v>0</v>
      </c>
      <c r="C377">
        <v>0</v>
      </c>
      <c r="D377" t="s">
        <v>46</v>
      </c>
      <c r="E377">
        <v>3.530288799992455</v>
      </c>
      <c r="F377">
        <v>5.4783772637168191</v>
      </c>
      <c r="G377">
        <v>8.1726896683317101</v>
      </c>
      <c r="H377">
        <v>4.6581396502132444</v>
      </c>
      <c r="I377">
        <v>0</v>
      </c>
      <c r="J377">
        <v>0</v>
      </c>
    </row>
    <row r="378" spans="1:10" x14ac:dyDescent="0.35">
      <c r="A378" t="str">
        <f t="shared" si="12"/>
        <v>DISTRIBUCION VOLUMEN X CRITERIO (kg ó litros)GALLETAS10-30MIL</v>
      </c>
      <c r="B378">
        <v>0</v>
      </c>
      <c r="C378">
        <v>0</v>
      </c>
      <c r="D378" t="s">
        <v>48</v>
      </c>
      <c r="E378">
        <v>14.315967462499938</v>
      </c>
      <c r="F378">
        <v>9.0043489379692456</v>
      </c>
      <c r="G378">
        <v>13.580286623552743</v>
      </c>
      <c r="H378">
        <v>3.4245495421033492</v>
      </c>
      <c r="I378">
        <v>0</v>
      </c>
      <c r="J378">
        <v>0</v>
      </c>
    </row>
    <row r="379" spans="1:10" x14ac:dyDescent="0.35">
      <c r="A379" t="str">
        <f t="shared" si="12"/>
        <v>DISTRIBUCION VOLUMEN X CRITERIO (kg ó litros)GALLETAS30-100MIL</v>
      </c>
      <c r="B379">
        <v>0</v>
      </c>
      <c r="C379">
        <v>0</v>
      </c>
      <c r="D379" t="s">
        <v>50</v>
      </c>
      <c r="E379">
        <v>14.131389323293003</v>
      </c>
      <c r="F379">
        <v>36.628708312207038</v>
      </c>
      <c r="G379">
        <v>9.3250103923185446</v>
      </c>
      <c r="H379">
        <v>6.3996206235329129</v>
      </c>
      <c r="I379">
        <v>0</v>
      </c>
      <c r="J379">
        <v>0</v>
      </c>
    </row>
    <row r="380" spans="1:10" x14ac:dyDescent="0.35">
      <c r="A380" t="str">
        <f t="shared" si="12"/>
        <v>DISTRIBUCION VOLUMEN X CRITERIO (kg ó litros)GALLETAS100-200MIL</v>
      </c>
      <c r="B380">
        <v>0</v>
      </c>
      <c r="C380">
        <v>0</v>
      </c>
      <c r="D380" t="s">
        <v>52</v>
      </c>
      <c r="E380">
        <v>8.2032201318431124</v>
      </c>
      <c r="F380">
        <v>15.106373071470699</v>
      </c>
      <c r="G380">
        <v>6.1188301997369559</v>
      </c>
      <c r="H380">
        <v>53.16912421066553</v>
      </c>
      <c r="I380">
        <v>0</v>
      </c>
      <c r="J380">
        <v>0</v>
      </c>
    </row>
    <row r="381" spans="1:10" x14ac:dyDescent="0.35">
      <c r="A381" t="str">
        <f t="shared" si="12"/>
        <v>DISTRIBUCION VOLUMEN X CRITERIO (kg ó litros)GALLETAS200-500MIL</v>
      </c>
      <c r="B381">
        <v>0</v>
      </c>
      <c r="C381">
        <v>0</v>
      </c>
      <c r="D381" t="s">
        <v>54</v>
      </c>
      <c r="E381">
        <v>3.9282302145182753</v>
      </c>
      <c r="F381">
        <v>5.9379899392006052</v>
      </c>
      <c r="G381">
        <v>41.632404952876804</v>
      </c>
      <c r="H381">
        <v>19.032532151948956</v>
      </c>
      <c r="I381">
        <v>0</v>
      </c>
      <c r="J381">
        <v>0</v>
      </c>
    </row>
    <row r="382" spans="1:10" x14ac:dyDescent="0.35">
      <c r="A382" t="str">
        <f t="shared" si="12"/>
        <v>DISTRIBUCION VOLUMEN X CRITERIO (kg ó litros)GALLETAS&gt;500MIL</v>
      </c>
      <c r="B382">
        <v>0</v>
      </c>
      <c r="C382">
        <v>0</v>
      </c>
      <c r="D382" t="s">
        <v>56</v>
      </c>
      <c r="E382">
        <v>25.483593948064925</v>
      </c>
      <c r="F382">
        <v>20.376577820416355</v>
      </c>
      <c r="G382">
        <v>20.251494108747949</v>
      </c>
      <c r="H382">
        <v>11.415165140344499</v>
      </c>
      <c r="I382">
        <v>0</v>
      </c>
      <c r="J382">
        <v>0</v>
      </c>
    </row>
    <row r="383" spans="1:10" x14ac:dyDescent="0.35">
      <c r="A383" t="str">
        <f t="shared" si="12"/>
        <v>DISTRIBUCION VOLUMEN X CRITERIO (kg ó litros)GALLETASDE 15 A 19 AÑOS</v>
      </c>
      <c r="B383">
        <v>0</v>
      </c>
      <c r="C383">
        <v>0</v>
      </c>
      <c r="D383" t="s">
        <v>80</v>
      </c>
      <c r="E383">
        <v>29.393907789705629</v>
      </c>
      <c r="F383">
        <v>13.533238628384581</v>
      </c>
      <c r="G383">
        <v>20.720804399528429</v>
      </c>
      <c r="H383">
        <v>4.102726716699177</v>
      </c>
      <c r="I383">
        <v>0</v>
      </c>
      <c r="J383">
        <v>0</v>
      </c>
    </row>
    <row r="384" spans="1:10" x14ac:dyDescent="0.35">
      <c r="A384" t="str">
        <f t="shared" si="12"/>
        <v>DISTRIBUCION VOLUMEN X CRITERIO (kg ó litros)GALLETASDE 20 A 24 AÑOS</v>
      </c>
      <c r="B384">
        <v>0</v>
      </c>
      <c r="C384">
        <v>0</v>
      </c>
      <c r="D384" t="s">
        <v>81</v>
      </c>
      <c r="E384">
        <v>3.9003998120489483</v>
      </c>
      <c r="F384">
        <v>12.550573773036289</v>
      </c>
      <c r="G384">
        <v>6.8316716981389236</v>
      </c>
      <c r="H384">
        <v>3.306734552186994</v>
      </c>
      <c r="I384">
        <v>0</v>
      </c>
      <c r="J384">
        <v>0</v>
      </c>
    </row>
    <row r="385" spans="1:10" x14ac:dyDescent="0.35">
      <c r="A385" t="str">
        <f t="shared" si="12"/>
        <v>DISTRIBUCION VOLUMEN X CRITERIO (kg ó litros)GALLETASDE 25 A 34 AÑOS</v>
      </c>
      <c r="B385">
        <v>0</v>
      </c>
      <c r="C385">
        <v>0</v>
      </c>
      <c r="D385" t="s">
        <v>82</v>
      </c>
      <c r="E385">
        <v>5.2730410624227151</v>
      </c>
      <c r="F385">
        <v>2.3204769640806102</v>
      </c>
      <c r="G385">
        <v>8.9121389095220902</v>
      </c>
      <c r="H385">
        <v>12.424017257909876</v>
      </c>
      <c r="I385">
        <v>0</v>
      </c>
      <c r="J385">
        <v>0</v>
      </c>
    </row>
    <row r="386" spans="1:10" x14ac:dyDescent="0.35">
      <c r="A386" t="str">
        <f t="shared" si="12"/>
        <v>DISTRIBUCION VOLUMEN X CRITERIO (kg ó litros)GALLETASDE 35 A 49 AÑOS</v>
      </c>
      <c r="B386">
        <v>0</v>
      </c>
      <c r="C386">
        <v>0</v>
      </c>
      <c r="D386" t="s">
        <v>83</v>
      </c>
      <c r="E386">
        <v>14.264463992783744</v>
      </c>
      <c r="F386">
        <v>16.143347913559314</v>
      </c>
      <c r="G386">
        <v>20.940140245190573</v>
      </c>
      <c r="H386">
        <v>7.6619210169603598</v>
      </c>
      <c r="I386">
        <v>0</v>
      </c>
      <c r="J386">
        <v>0</v>
      </c>
    </row>
    <row r="387" spans="1:10" x14ac:dyDescent="0.35">
      <c r="A387" t="str">
        <f t="shared" si="12"/>
        <v>DISTRIBUCION VOLUMEN X CRITERIO (kg ó litros)GALLETASDE 50 A 59 AÑOS</v>
      </c>
      <c r="B387">
        <v>0</v>
      </c>
      <c r="C387">
        <v>0</v>
      </c>
      <c r="D387" t="s">
        <v>84</v>
      </c>
      <c r="E387">
        <v>41.151727202475094</v>
      </c>
      <c r="F387">
        <v>36.064713734336358</v>
      </c>
      <c r="G387">
        <v>18.773392938675102</v>
      </c>
      <c r="H387">
        <v>15.214938671603798</v>
      </c>
      <c r="I387">
        <v>0</v>
      </c>
      <c r="J387">
        <v>0</v>
      </c>
    </row>
    <row r="388" spans="1:10" x14ac:dyDescent="0.35">
      <c r="A388" t="str">
        <f t="shared" si="12"/>
        <v>DISTRIBUCION VOLUMEN X CRITERIO (kg ó litros)GALLETASDE 60 A 75 AÑOS</v>
      </c>
      <c r="B388">
        <v>0</v>
      </c>
      <c r="C388">
        <v>0</v>
      </c>
      <c r="D388" t="s">
        <v>85</v>
      </c>
      <c r="E388">
        <v>6.016464023850034</v>
      </c>
      <c r="F388">
        <v>19.387615726540201</v>
      </c>
      <c r="G388">
        <v>23.821831365039557</v>
      </c>
      <c r="H388">
        <v>57.289673356035323</v>
      </c>
      <c r="I388">
        <v>0</v>
      </c>
      <c r="J388">
        <v>0</v>
      </c>
    </row>
    <row r="389" spans="1:10" x14ac:dyDescent="0.35">
      <c r="A389" t="str">
        <f t="shared" si="12"/>
        <v>DISTRIBUCION VOLUMEN X CRITERIO (kg ó litros)GALLETASNIVEL ALTO</v>
      </c>
      <c r="B389">
        <v>0</v>
      </c>
      <c r="C389">
        <v>0</v>
      </c>
      <c r="D389" t="s">
        <v>86</v>
      </c>
      <c r="E389">
        <v>6.8136250088067367</v>
      </c>
      <c r="F389">
        <v>27.067090720146876</v>
      </c>
      <c r="G389">
        <v>16.457459640323556</v>
      </c>
      <c r="H389">
        <v>6.1818114193143119</v>
      </c>
      <c r="I389">
        <v>0</v>
      </c>
      <c r="J389">
        <v>0</v>
      </c>
    </row>
    <row r="390" spans="1:10" x14ac:dyDescent="0.35">
      <c r="A390" t="str">
        <f t="shared" si="12"/>
        <v>DISTRIBUCION VOLUMEN X CRITERIO (kg ó litros)GALLETASNIVEL MEDIO ALTO</v>
      </c>
      <c r="B390">
        <v>0</v>
      </c>
      <c r="C390">
        <v>0</v>
      </c>
      <c r="D390" t="s">
        <v>87</v>
      </c>
      <c r="E390">
        <v>3.8796070336298132</v>
      </c>
      <c r="F390">
        <v>6.131506592144417</v>
      </c>
      <c r="G390">
        <v>8.9016580007223531</v>
      </c>
      <c r="H390">
        <v>10.976576189374155</v>
      </c>
      <c r="I390">
        <v>0</v>
      </c>
      <c r="J390">
        <v>0</v>
      </c>
    </row>
    <row r="391" spans="1:10" x14ac:dyDescent="0.35">
      <c r="A391" t="str">
        <f t="shared" si="12"/>
        <v>DISTRIBUCION VOLUMEN X CRITERIO (kg ó litros)GALLETASNIVEL MEDIO</v>
      </c>
      <c r="B391">
        <v>0</v>
      </c>
      <c r="C391">
        <v>0</v>
      </c>
      <c r="D391" t="s">
        <v>88</v>
      </c>
      <c r="E391">
        <v>12.601363477249766</v>
      </c>
      <c r="F391">
        <v>32.642866751319687</v>
      </c>
      <c r="G391">
        <v>37.556946498299752</v>
      </c>
      <c r="H391">
        <v>19.896841009025689</v>
      </c>
      <c r="I391">
        <v>0</v>
      </c>
      <c r="J391">
        <v>0</v>
      </c>
    </row>
    <row r="392" spans="1:10" x14ac:dyDescent="0.35">
      <c r="A392" t="str">
        <f t="shared" si="12"/>
        <v>DISTRIBUCION VOLUMEN X CRITERIO (kg ó litros)GALLETASNIVEL MEDIO BAJO</v>
      </c>
      <c r="B392">
        <v>0</v>
      </c>
      <c r="C392">
        <v>0</v>
      </c>
      <c r="D392" t="s">
        <v>89</v>
      </c>
      <c r="E392">
        <v>2.6435581552615472</v>
      </c>
      <c r="F392">
        <v>3.4065843098241353</v>
      </c>
      <c r="G392">
        <v>16.682444818492197</v>
      </c>
      <c r="H392">
        <v>46.163594736668102</v>
      </c>
      <c r="I392">
        <v>0</v>
      </c>
      <c r="J392">
        <v>0</v>
      </c>
    </row>
    <row r="393" spans="1:10" x14ac:dyDescent="0.35">
      <c r="A393" t="str">
        <f t="shared" si="12"/>
        <v>DISTRIBUCION VOLUMEN X CRITERIO (kg ó litros)GALLETASNIVEL BAJO</v>
      </c>
      <c r="B393">
        <v>0</v>
      </c>
      <c r="C393">
        <v>0</v>
      </c>
      <c r="D393" t="s">
        <v>90</v>
      </c>
      <c r="E393">
        <v>74.061867405748501</v>
      </c>
      <c r="F393">
        <v>30.751921322952246</v>
      </c>
      <c r="G393">
        <v>20.401477412891929</v>
      </c>
      <c r="H393">
        <v>16.781184910900258</v>
      </c>
      <c r="I393">
        <v>0</v>
      </c>
      <c r="J393">
        <v>0</v>
      </c>
    </row>
    <row r="394" spans="1:10" x14ac:dyDescent="0.35">
      <c r="A394" t="str">
        <f>$B$394&amp;$C$366&amp;D394</f>
        <v>0GALLETAST.ESPAÑA</v>
      </c>
      <c r="B394">
        <v>0</v>
      </c>
      <c r="C394" t="s">
        <v>168</v>
      </c>
      <c r="D394" t="s">
        <v>22</v>
      </c>
      <c r="E394">
        <v>100</v>
      </c>
      <c r="F394">
        <v>100</v>
      </c>
      <c r="G394">
        <v>100</v>
      </c>
      <c r="H394">
        <v>100</v>
      </c>
      <c r="I394">
        <v>0</v>
      </c>
      <c r="J394">
        <v>0</v>
      </c>
    </row>
    <row r="395" spans="1:10" x14ac:dyDescent="0.35">
      <c r="A395" t="str">
        <f t="shared" ref="A395:A421" si="13">$B$394&amp;$C$366&amp;D395</f>
        <v>0GALLETASBCN AM</v>
      </c>
      <c r="B395">
        <v>0</v>
      </c>
      <c r="C395">
        <v>0</v>
      </c>
      <c r="D395" t="s">
        <v>72</v>
      </c>
      <c r="E395">
        <v>13.781979833367924</v>
      </c>
      <c r="F395">
        <v>10.405871514760285</v>
      </c>
      <c r="G395">
        <v>19.522362724865307</v>
      </c>
      <c r="H395">
        <v>22.010658490215736</v>
      </c>
      <c r="I395">
        <v>0</v>
      </c>
      <c r="J395">
        <v>0</v>
      </c>
    </row>
    <row r="396" spans="1:10" x14ac:dyDescent="0.35">
      <c r="A396" t="str">
        <f t="shared" si="13"/>
        <v>0GALLETASREST.CAT ARAGON</v>
      </c>
      <c r="B396">
        <v>0</v>
      </c>
      <c r="C396">
        <v>0</v>
      </c>
      <c r="D396" t="s">
        <v>73</v>
      </c>
      <c r="E396">
        <v>31.953654007703353</v>
      </c>
      <c r="F396">
        <v>24.124529365949591</v>
      </c>
      <c r="G396">
        <v>15.60253999639764</v>
      </c>
      <c r="H396">
        <v>6.8427098245387761</v>
      </c>
      <c r="I396">
        <v>0</v>
      </c>
      <c r="J396">
        <v>0</v>
      </c>
    </row>
    <row r="397" spans="1:10" x14ac:dyDescent="0.35">
      <c r="A397" t="str">
        <f t="shared" si="13"/>
        <v>0GALLETASLEVANTE</v>
      </c>
      <c r="B397">
        <v>0</v>
      </c>
      <c r="C397">
        <v>0</v>
      </c>
      <c r="D397" t="s">
        <v>74</v>
      </c>
      <c r="E397">
        <v>3.3858817350170747</v>
      </c>
      <c r="F397">
        <v>7.744792753835358</v>
      </c>
      <c r="G397">
        <v>16.91506487869577</v>
      </c>
      <c r="H397">
        <v>17.047044482509666</v>
      </c>
      <c r="I397">
        <v>0</v>
      </c>
      <c r="J397">
        <v>0</v>
      </c>
    </row>
    <row r="398" spans="1:10" x14ac:dyDescent="0.35">
      <c r="A398" t="str">
        <f t="shared" si="13"/>
        <v>0GALLETASANDALUCIA</v>
      </c>
      <c r="B398">
        <v>0</v>
      </c>
      <c r="C398">
        <v>0</v>
      </c>
      <c r="D398" t="s">
        <v>75</v>
      </c>
      <c r="E398">
        <v>22.04712139326838</v>
      </c>
      <c r="F398">
        <v>20.58741500092734</v>
      </c>
      <c r="G398">
        <v>10.993826583202535</v>
      </c>
      <c r="H398">
        <v>8.481691690675401</v>
      </c>
      <c r="I398">
        <v>0</v>
      </c>
      <c r="J398">
        <v>0</v>
      </c>
    </row>
    <row r="399" spans="1:10" x14ac:dyDescent="0.35">
      <c r="A399" t="str">
        <f t="shared" si="13"/>
        <v>0GALLETASMDD AM</v>
      </c>
      <c r="B399">
        <v>0</v>
      </c>
      <c r="C399">
        <v>0</v>
      </c>
      <c r="D399" t="s">
        <v>76</v>
      </c>
      <c r="E399">
        <v>9.646980534660571</v>
      </c>
      <c r="F399">
        <v>10.382402797357637</v>
      </c>
      <c r="G399">
        <v>6.0333802215556078</v>
      </c>
      <c r="H399">
        <v>13.960882969056174</v>
      </c>
      <c r="I399">
        <v>0</v>
      </c>
      <c r="J399">
        <v>0</v>
      </c>
    </row>
    <row r="400" spans="1:10" x14ac:dyDescent="0.35">
      <c r="A400" t="str">
        <f t="shared" si="13"/>
        <v>0GALLETASRTO CENTRO</v>
      </c>
      <c r="B400">
        <v>0</v>
      </c>
      <c r="C400">
        <v>0</v>
      </c>
      <c r="D400" t="s">
        <v>77</v>
      </c>
      <c r="E400">
        <v>10.616162469959409</v>
      </c>
      <c r="F400">
        <v>19.749910204015777</v>
      </c>
      <c r="G400">
        <v>20.681975371178513</v>
      </c>
      <c r="H400">
        <v>12.265732898324982</v>
      </c>
      <c r="I400">
        <v>0</v>
      </c>
      <c r="J400">
        <v>0</v>
      </c>
    </row>
    <row r="401" spans="1:10" x14ac:dyDescent="0.35">
      <c r="A401" t="str">
        <f t="shared" si="13"/>
        <v>0GALLETASNORTE-CENTRO</v>
      </c>
      <c r="B401">
        <v>0</v>
      </c>
      <c r="C401">
        <v>0</v>
      </c>
      <c r="D401" t="s">
        <v>78</v>
      </c>
      <c r="E401">
        <v>5.6104332721460004</v>
      </c>
      <c r="F401">
        <v>2.6986653122275839</v>
      </c>
      <c r="G401">
        <v>3.0690611621246027</v>
      </c>
      <c r="H401">
        <v>15.111648702479094</v>
      </c>
      <c r="I401">
        <v>0</v>
      </c>
      <c r="J401">
        <v>0</v>
      </c>
    </row>
    <row r="402" spans="1:10" x14ac:dyDescent="0.35">
      <c r="A402" t="str">
        <f t="shared" si="13"/>
        <v>0GALLETASNOROESTE</v>
      </c>
      <c r="B402">
        <v>0</v>
      </c>
      <c r="C402">
        <v>0</v>
      </c>
      <c r="D402" t="s">
        <v>79</v>
      </c>
      <c r="E402">
        <v>2.9577898315295719</v>
      </c>
      <c r="F402">
        <v>4.30642021827029</v>
      </c>
      <c r="G402">
        <v>7.1817788992898173</v>
      </c>
      <c r="H402">
        <v>4.2796338945688639</v>
      </c>
      <c r="I402">
        <v>0</v>
      </c>
      <c r="J402">
        <v>0</v>
      </c>
    </row>
    <row r="403" spans="1:10" x14ac:dyDescent="0.35">
      <c r="A403" t="str">
        <f t="shared" si="13"/>
        <v>0GALLETAS&lt;2MIL</v>
      </c>
      <c r="B403">
        <v>0</v>
      </c>
      <c r="C403">
        <v>0</v>
      </c>
      <c r="D403" t="s">
        <v>41</v>
      </c>
      <c r="E403">
        <v>0.19305996878874271</v>
      </c>
      <c r="F403">
        <v>0.57212398951494259</v>
      </c>
      <c r="G403">
        <v>7.5770105854092424</v>
      </c>
      <c r="H403">
        <v>0.13225101448634602</v>
      </c>
      <c r="I403">
        <v>0</v>
      </c>
      <c r="J403">
        <v>0</v>
      </c>
    </row>
    <row r="404" spans="1:10" x14ac:dyDescent="0.35">
      <c r="A404" t="str">
        <f t="shared" si="13"/>
        <v>0GALLETAS2-5MIL</v>
      </c>
      <c r="B404">
        <v>0</v>
      </c>
      <c r="C404">
        <v>0</v>
      </c>
      <c r="D404" t="s">
        <v>44</v>
      </c>
      <c r="E404">
        <v>6.0080627278589445</v>
      </c>
      <c r="F404">
        <v>7.0933885403272514</v>
      </c>
      <c r="G404">
        <v>5.9322249986212139</v>
      </c>
      <c r="H404">
        <v>1.6955163108488984</v>
      </c>
      <c r="I404">
        <v>0</v>
      </c>
      <c r="J404">
        <v>0</v>
      </c>
    </row>
    <row r="405" spans="1:10" x14ac:dyDescent="0.35">
      <c r="A405" t="str">
        <f t="shared" si="13"/>
        <v>0GALLETAS5-10MIL</v>
      </c>
      <c r="B405">
        <v>0</v>
      </c>
      <c r="C405">
        <v>0</v>
      </c>
      <c r="D405" t="s">
        <v>46</v>
      </c>
      <c r="E405">
        <v>6.7312766323159465</v>
      </c>
      <c r="F405">
        <v>2.3617573133701586</v>
      </c>
      <c r="G405">
        <v>5.3854685179408754</v>
      </c>
      <c r="H405">
        <v>6.9154476738884769</v>
      </c>
      <c r="I405">
        <v>0</v>
      </c>
      <c r="J405">
        <v>0</v>
      </c>
    </row>
    <row r="406" spans="1:10" x14ac:dyDescent="0.35">
      <c r="A406" t="str">
        <f t="shared" si="13"/>
        <v>0GALLETAS10-30MIL</v>
      </c>
      <c r="B406">
        <v>0</v>
      </c>
      <c r="C406">
        <v>0</v>
      </c>
      <c r="D406" t="s">
        <v>48</v>
      </c>
      <c r="E406">
        <v>8.4449342847837432</v>
      </c>
      <c r="F406">
        <v>14.862837623774821</v>
      </c>
      <c r="G406">
        <v>18.59472519311759</v>
      </c>
      <c r="H406">
        <v>16.810454586457201</v>
      </c>
      <c r="I406">
        <v>0</v>
      </c>
      <c r="J406">
        <v>0</v>
      </c>
    </row>
    <row r="407" spans="1:10" x14ac:dyDescent="0.35">
      <c r="A407" t="str">
        <f t="shared" si="13"/>
        <v>0GALLETAS30-100MIL</v>
      </c>
      <c r="B407">
        <v>0</v>
      </c>
      <c r="C407">
        <v>0</v>
      </c>
      <c r="D407" t="s">
        <v>50</v>
      </c>
      <c r="E407">
        <v>8.8486580071060548</v>
      </c>
      <c r="F407">
        <v>7.5109896633400242</v>
      </c>
      <c r="G407">
        <v>13.372507483120769</v>
      </c>
      <c r="H407">
        <v>22.380742299179328</v>
      </c>
      <c r="I407">
        <v>0</v>
      </c>
      <c r="J407">
        <v>0</v>
      </c>
    </row>
    <row r="408" spans="1:10" x14ac:dyDescent="0.35">
      <c r="A408" t="str">
        <f t="shared" si="13"/>
        <v>0GALLETAS100-200MIL</v>
      </c>
      <c r="B408">
        <v>0</v>
      </c>
      <c r="C408">
        <v>0</v>
      </c>
      <c r="D408" t="s">
        <v>52</v>
      </c>
      <c r="E408">
        <v>11.789373307065894</v>
      </c>
      <c r="F408">
        <v>8.9672445551563875</v>
      </c>
      <c r="G408">
        <v>4.4101647308948149</v>
      </c>
      <c r="H408">
        <v>16.633669676447958</v>
      </c>
      <c r="I408">
        <v>0</v>
      </c>
      <c r="J408">
        <v>0</v>
      </c>
    </row>
    <row r="409" spans="1:10" x14ac:dyDescent="0.35">
      <c r="A409" t="str">
        <f t="shared" si="13"/>
        <v>0GALLETAS200-500MIL</v>
      </c>
      <c r="B409">
        <v>0</v>
      </c>
      <c r="C409">
        <v>0</v>
      </c>
      <c r="D409" t="s">
        <v>54</v>
      </c>
      <c r="E409">
        <v>20.09902970766321</v>
      </c>
      <c r="F409">
        <v>24.746765323543652</v>
      </c>
      <c r="G409">
        <v>33.165237277839317</v>
      </c>
      <c r="H409">
        <v>25.197178579828183</v>
      </c>
      <c r="I409">
        <v>0</v>
      </c>
      <c r="J409">
        <v>0</v>
      </c>
    </row>
    <row r="410" spans="1:10" x14ac:dyDescent="0.35">
      <c r="A410" t="str">
        <f t="shared" si="13"/>
        <v>0GALLETAS&gt;500MIL</v>
      </c>
      <c r="B410">
        <v>0</v>
      </c>
      <c r="C410">
        <v>0</v>
      </c>
      <c r="D410" t="s">
        <v>56</v>
      </c>
      <c r="E410">
        <v>37.885606909682217</v>
      </c>
      <c r="F410">
        <v>33.884900058307174</v>
      </c>
      <c r="G410">
        <v>11.562655205052948</v>
      </c>
      <c r="H410">
        <v>10.234747959577728</v>
      </c>
      <c r="I410">
        <v>0</v>
      </c>
      <c r="J410">
        <v>0</v>
      </c>
    </row>
    <row r="411" spans="1:10" x14ac:dyDescent="0.35">
      <c r="A411" t="str">
        <f t="shared" si="13"/>
        <v>0GALLETASDE 15 A 19 AÑOS</v>
      </c>
      <c r="B411">
        <v>0</v>
      </c>
      <c r="C411">
        <v>0</v>
      </c>
      <c r="D411" t="s">
        <v>80</v>
      </c>
      <c r="E411">
        <v>4.6779915514195345</v>
      </c>
      <c r="F411">
        <v>3.0058073320294207</v>
      </c>
      <c r="G411">
        <v>14.645973419941994</v>
      </c>
      <c r="H411">
        <v>11.073280938792735</v>
      </c>
      <c r="I411">
        <v>0</v>
      </c>
      <c r="J411">
        <v>0</v>
      </c>
    </row>
    <row r="412" spans="1:10" x14ac:dyDescent="0.35">
      <c r="A412" t="str">
        <f t="shared" si="13"/>
        <v>0GALLETASDE 20 A 24 AÑOS</v>
      </c>
      <c r="B412">
        <v>0</v>
      </c>
      <c r="C412">
        <v>0</v>
      </c>
      <c r="D412" t="s">
        <v>81</v>
      </c>
      <c r="E412">
        <v>4.1937171698847067</v>
      </c>
      <c r="F412">
        <v>6.8647594386876314</v>
      </c>
      <c r="G412">
        <v>5.0515409489614633</v>
      </c>
      <c r="H412">
        <v>0.2703474262091432</v>
      </c>
      <c r="I412">
        <v>0</v>
      </c>
      <c r="J412">
        <v>0</v>
      </c>
    </row>
    <row r="413" spans="1:10" x14ac:dyDescent="0.35">
      <c r="A413" t="str">
        <f t="shared" si="13"/>
        <v>0GALLETASDE 25 A 34 AÑOS</v>
      </c>
      <c r="B413">
        <v>0</v>
      </c>
      <c r="C413">
        <v>0</v>
      </c>
      <c r="D413" t="s">
        <v>82</v>
      </c>
      <c r="E413">
        <v>5.8212215482635887</v>
      </c>
      <c r="F413">
        <v>10.686313511854978</v>
      </c>
      <c r="G413">
        <v>6.2533886156525957</v>
      </c>
      <c r="H413">
        <v>18.678591259461214</v>
      </c>
      <c r="I413">
        <v>0</v>
      </c>
      <c r="J413">
        <v>0</v>
      </c>
    </row>
    <row r="414" spans="1:10" x14ac:dyDescent="0.35">
      <c r="A414" t="str">
        <f t="shared" si="13"/>
        <v>0GALLETASDE 35 A 49 AÑOS</v>
      </c>
      <c r="B414">
        <v>0</v>
      </c>
      <c r="C414">
        <v>0</v>
      </c>
      <c r="D414" t="s">
        <v>83</v>
      </c>
      <c r="E414">
        <v>18.246000635927949</v>
      </c>
      <c r="F414">
        <v>20.844229432277526</v>
      </c>
      <c r="G414">
        <v>26.254984300578403</v>
      </c>
      <c r="H414">
        <v>16.816740935819382</v>
      </c>
      <c r="I414">
        <v>0</v>
      </c>
      <c r="J414">
        <v>0</v>
      </c>
    </row>
    <row r="415" spans="1:10" x14ac:dyDescent="0.35">
      <c r="A415" t="str">
        <f t="shared" si="13"/>
        <v>0GALLETASDE 50 A 59 AÑOS</v>
      </c>
      <c r="B415">
        <v>0</v>
      </c>
      <c r="C415">
        <v>0</v>
      </c>
      <c r="D415" t="s">
        <v>84</v>
      </c>
      <c r="E415">
        <v>44.333818984288214</v>
      </c>
      <c r="F415">
        <v>30.10797486849216</v>
      </c>
      <c r="G415">
        <v>29.491079764857751</v>
      </c>
      <c r="H415">
        <v>16.091313201643537</v>
      </c>
      <c r="I415">
        <v>0</v>
      </c>
      <c r="J415">
        <v>0</v>
      </c>
    </row>
    <row r="416" spans="1:10" x14ac:dyDescent="0.35">
      <c r="A416" t="str">
        <f t="shared" si="13"/>
        <v>0GALLETASDE 60 A 75 AÑOS</v>
      </c>
      <c r="B416">
        <v>0</v>
      </c>
      <c r="C416">
        <v>0</v>
      </c>
      <c r="D416" t="s">
        <v>85</v>
      </c>
      <c r="E416">
        <v>22.727238778274543</v>
      </c>
      <c r="F416">
        <v>28.490940352347629</v>
      </c>
      <c r="G416">
        <v>18.30303154474602</v>
      </c>
      <c r="H416">
        <v>37.069745513869655</v>
      </c>
      <c r="I416">
        <v>0</v>
      </c>
      <c r="J416">
        <v>0</v>
      </c>
    </row>
    <row r="417" spans="1:10" x14ac:dyDescent="0.35">
      <c r="A417" t="str">
        <f t="shared" si="13"/>
        <v>0GALLETASNIVEL ALTO</v>
      </c>
      <c r="B417">
        <v>0</v>
      </c>
      <c r="C417">
        <v>0</v>
      </c>
      <c r="D417" t="s">
        <v>86</v>
      </c>
      <c r="E417">
        <v>7.0264357196393217</v>
      </c>
      <c r="F417">
        <v>10.842078729071918</v>
      </c>
      <c r="G417">
        <v>16.692899163384531</v>
      </c>
      <c r="H417">
        <v>10.831467546111424</v>
      </c>
      <c r="I417">
        <v>0</v>
      </c>
      <c r="J417">
        <v>0</v>
      </c>
    </row>
    <row r="418" spans="1:10" x14ac:dyDescent="0.35">
      <c r="A418" t="str">
        <f t="shared" si="13"/>
        <v>0GALLETASNIVEL MEDIO ALTO</v>
      </c>
      <c r="B418">
        <v>0</v>
      </c>
      <c r="C418">
        <v>0</v>
      </c>
      <c r="D418" t="s">
        <v>87</v>
      </c>
      <c r="E418">
        <v>4.997746746457957</v>
      </c>
      <c r="F418">
        <v>7.0360089022411128</v>
      </c>
      <c r="G418">
        <v>14.066230639056846</v>
      </c>
      <c r="H418">
        <v>15.175254436232875</v>
      </c>
      <c r="I418">
        <v>0</v>
      </c>
      <c r="J418">
        <v>0</v>
      </c>
    </row>
    <row r="419" spans="1:10" x14ac:dyDescent="0.35">
      <c r="A419" t="str">
        <f t="shared" si="13"/>
        <v>0GALLETASNIVEL MEDIO</v>
      </c>
      <c r="B419">
        <v>0</v>
      </c>
      <c r="C419">
        <v>0</v>
      </c>
      <c r="D419" t="s">
        <v>88</v>
      </c>
      <c r="E419">
        <v>11.529035988134224</v>
      </c>
      <c r="F419">
        <v>14.564874971270203</v>
      </c>
      <c r="G419">
        <v>23.88083628635178</v>
      </c>
      <c r="H419">
        <v>30.707910427866302</v>
      </c>
      <c r="I419">
        <v>0</v>
      </c>
      <c r="J419">
        <v>0</v>
      </c>
    </row>
    <row r="420" spans="1:10" x14ac:dyDescent="0.35">
      <c r="A420" t="str">
        <f t="shared" si="13"/>
        <v>0GALLETASNIVEL MEDIO BAJO</v>
      </c>
      <c r="B420">
        <v>0</v>
      </c>
      <c r="C420">
        <v>0</v>
      </c>
      <c r="D420" t="s">
        <v>89</v>
      </c>
      <c r="E420">
        <v>9.9137220745550056</v>
      </c>
      <c r="F420">
        <v>11.703453281277525</v>
      </c>
      <c r="G420">
        <v>13.733919426607578</v>
      </c>
      <c r="H420">
        <v>20.279597124158645</v>
      </c>
      <c r="I420">
        <v>0</v>
      </c>
      <c r="J420">
        <v>0</v>
      </c>
    </row>
    <row r="421" spans="1:10" x14ac:dyDescent="0.35">
      <c r="A421" t="str">
        <f t="shared" si="13"/>
        <v>0GALLETASNIVEL BAJO</v>
      </c>
      <c r="B421">
        <v>0</v>
      </c>
      <c r="C421">
        <v>0</v>
      </c>
      <c r="D421" t="s">
        <v>90</v>
      </c>
      <c r="E421">
        <v>66.533061274022359</v>
      </c>
      <c r="F421">
        <v>55.853592233572883</v>
      </c>
      <c r="G421">
        <v>31.626106399252553</v>
      </c>
      <c r="H421">
        <v>23.005793157390212</v>
      </c>
      <c r="I421">
        <v>0</v>
      </c>
      <c r="J421">
        <v>0</v>
      </c>
    </row>
    <row r="422" spans="1:10" x14ac:dyDescent="0.35">
      <c r="A422" t="str">
        <f>$B$394&amp;$C$422&amp;D422</f>
        <v>0PAL.PAN+BARRIT+TORTITT.ESPAÑA</v>
      </c>
      <c r="B422">
        <v>0</v>
      </c>
      <c r="C422" t="s">
        <v>169</v>
      </c>
      <c r="D422" t="s">
        <v>22</v>
      </c>
      <c r="E422">
        <v>100</v>
      </c>
      <c r="F422">
        <v>100</v>
      </c>
      <c r="G422">
        <v>100</v>
      </c>
      <c r="H422">
        <v>100</v>
      </c>
      <c r="I422">
        <v>0</v>
      </c>
      <c r="J422">
        <v>0</v>
      </c>
    </row>
    <row r="423" spans="1:10" x14ac:dyDescent="0.35">
      <c r="A423" t="str">
        <f t="shared" ref="A423:A449" si="14">$B$394&amp;$C$422&amp;D423</f>
        <v>0PAL.PAN+BARRIT+TORTITBCN AM</v>
      </c>
      <c r="B423">
        <v>0</v>
      </c>
      <c r="C423">
        <v>0</v>
      </c>
      <c r="D423" t="s">
        <v>72</v>
      </c>
      <c r="E423">
        <v>6.0947319698213116</v>
      </c>
      <c r="F423">
        <v>7.6533813575591232</v>
      </c>
      <c r="G423">
        <v>26.910481687547843</v>
      </c>
      <c r="H423">
        <v>20.661125472041139</v>
      </c>
      <c r="I423">
        <v>0</v>
      </c>
      <c r="J423">
        <v>0</v>
      </c>
    </row>
    <row r="424" spans="1:10" x14ac:dyDescent="0.35">
      <c r="A424" t="str">
        <f t="shared" si="14"/>
        <v>0PAL.PAN+BARRIT+TORTITREST.CAT ARAGON</v>
      </c>
      <c r="B424">
        <v>0</v>
      </c>
      <c r="C424">
        <v>0</v>
      </c>
      <c r="D424" t="s">
        <v>73</v>
      </c>
      <c r="E424">
        <v>21.993090417616298</v>
      </c>
      <c r="F424">
        <v>21.504597630662978</v>
      </c>
      <c r="G424">
        <v>8.2449149621662716</v>
      </c>
      <c r="H424">
        <v>1.2410090366894226</v>
      </c>
      <c r="I424">
        <v>0</v>
      </c>
      <c r="J424">
        <v>0</v>
      </c>
    </row>
    <row r="425" spans="1:10" x14ac:dyDescent="0.35">
      <c r="A425" t="str">
        <f t="shared" si="14"/>
        <v>0PAL.PAN+BARRIT+TORTITLEVANTE</v>
      </c>
      <c r="B425">
        <v>0</v>
      </c>
      <c r="C425">
        <v>0</v>
      </c>
      <c r="D425" t="s">
        <v>74</v>
      </c>
      <c r="E425">
        <v>14.419860790179555</v>
      </c>
      <c r="F425">
        <v>36.243337011743868</v>
      </c>
      <c r="G425">
        <v>44.611437244681419</v>
      </c>
      <c r="H425">
        <v>8.5856957869042319</v>
      </c>
      <c r="I425">
        <v>0</v>
      </c>
      <c r="J425">
        <v>0</v>
      </c>
    </row>
    <row r="426" spans="1:10" x14ac:dyDescent="0.35">
      <c r="A426" t="str">
        <f t="shared" si="14"/>
        <v>0PAL.PAN+BARRIT+TORTITANDALUCIA</v>
      </c>
      <c r="B426">
        <v>0</v>
      </c>
      <c r="C426">
        <v>0</v>
      </c>
      <c r="D426" t="s">
        <v>75</v>
      </c>
      <c r="E426">
        <v>23.872233418393794</v>
      </c>
      <c r="F426">
        <v>5.8005285660344557</v>
      </c>
      <c r="G426">
        <v>2.8181762195516806</v>
      </c>
      <c r="H426">
        <v>35.39447245258264</v>
      </c>
      <c r="I426">
        <v>0</v>
      </c>
      <c r="J426">
        <v>0</v>
      </c>
    </row>
    <row r="427" spans="1:10" x14ac:dyDescent="0.35">
      <c r="A427" t="str">
        <f t="shared" si="14"/>
        <v>0PAL.PAN+BARRIT+TORTITMDD AM</v>
      </c>
      <c r="B427">
        <v>0</v>
      </c>
      <c r="C427">
        <v>0</v>
      </c>
      <c r="D427" t="s">
        <v>76</v>
      </c>
      <c r="E427">
        <v>6.7960235208525583</v>
      </c>
      <c r="F427">
        <v>2.4116217797193409</v>
      </c>
      <c r="G427">
        <v>3.2594062945792293</v>
      </c>
      <c r="H427">
        <v>22.968736705219222</v>
      </c>
      <c r="I427">
        <v>0</v>
      </c>
      <c r="J427">
        <v>0</v>
      </c>
    </row>
    <row r="428" spans="1:10" x14ac:dyDescent="0.35">
      <c r="A428" t="str">
        <f t="shared" si="14"/>
        <v>0PAL.PAN+BARRIT+TORTITRTO CENTRO</v>
      </c>
      <c r="B428">
        <v>0</v>
      </c>
      <c r="C428">
        <v>0</v>
      </c>
      <c r="D428" t="s">
        <v>77</v>
      </c>
      <c r="E428">
        <v>7.7684336007061496</v>
      </c>
      <c r="F428">
        <v>7.5533080619699877</v>
      </c>
      <c r="G428">
        <v>6.760777270069017</v>
      </c>
      <c r="H428">
        <v>9.5524172452573914</v>
      </c>
      <c r="I428">
        <v>0</v>
      </c>
      <c r="J428">
        <v>0</v>
      </c>
    </row>
    <row r="429" spans="1:10" x14ac:dyDescent="0.35">
      <c r="A429" t="str">
        <f t="shared" si="14"/>
        <v>0PAL.PAN+BARRIT+TORTITNORTE-CENTRO</v>
      </c>
      <c r="B429">
        <v>0</v>
      </c>
      <c r="C429">
        <v>0</v>
      </c>
      <c r="D429" t="s">
        <v>78</v>
      </c>
      <c r="E429">
        <v>17.04572698670523</v>
      </c>
      <c r="F429">
        <v>16.467316560832156</v>
      </c>
      <c r="G429">
        <v>0.72201228938680595</v>
      </c>
      <c r="H429">
        <v>1.5965414594430947</v>
      </c>
      <c r="I429">
        <v>0</v>
      </c>
      <c r="J429">
        <v>0</v>
      </c>
    </row>
    <row r="430" spans="1:10" x14ac:dyDescent="0.35">
      <c r="A430" t="str">
        <f t="shared" si="14"/>
        <v>0PAL.PAN+BARRIT+TORTITNOROESTE</v>
      </c>
      <c r="B430">
        <v>0</v>
      </c>
      <c r="C430">
        <v>0</v>
      </c>
      <c r="D430" t="s">
        <v>79</v>
      </c>
      <c r="E430">
        <v>2.0098873427896962</v>
      </c>
      <c r="F430">
        <v>2.3659164852407595</v>
      </c>
      <c r="G430">
        <v>6.6727900954809183</v>
      </c>
      <c r="H430" t="s">
        <v>91</v>
      </c>
      <c r="I430">
        <v>0</v>
      </c>
      <c r="J430">
        <v>0</v>
      </c>
    </row>
    <row r="431" spans="1:10" x14ac:dyDescent="0.35">
      <c r="A431" t="str">
        <f t="shared" si="14"/>
        <v>0PAL.PAN+BARRIT+TORTIT&lt;2MIL</v>
      </c>
      <c r="B431">
        <v>0</v>
      </c>
      <c r="C431">
        <v>0</v>
      </c>
      <c r="D431" t="s">
        <v>41</v>
      </c>
      <c r="E431">
        <v>1.4206581345582816</v>
      </c>
      <c r="F431">
        <v>0.81328373416932553</v>
      </c>
      <c r="G431" t="s">
        <v>91</v>
      </c>
      <c r="H431" t="s">
        <v>91</v>
      </c>
      <c r="I431">
        <v>0</v>
      </c>
      <c r="J431">
        <v>0</v>
      </c>
    </row>
    <row r="432" spans="1:10" x14ac:dyDescent="0.35">
      <c r="A432" t="str">
        <f t="shared" si="14"/>
        <v>0PAL.PAN+BARRIT+TORTIT2-5MIL</v>
      </c>
      <c r="B432">
        <v>0</v>
      </c>
      <c r="C432">
        <v>0</v>
      </c>
      <c r="D432" t="s">
        <v>44</v>
      </c>
      <c r="E432" t="s">
        <v>91</v>
      </c>
      <c r="F432">
        <v>33.268017795456245</v>
      </c>
      <c r="G432">
        <v>34.875910627579977</v>
      </c>
      <c r="H432">
        <v>2.2092199149529779</v>
      </c>
      <c r="I432">
        <v>0</v>
      </c>
      <c r="J432">
        <v>0</v>
      </c>
    </row>
    <row r="433" spans="1:10" x14ac:dyDescent="0.35">
      <c r="A433" t="str">
        <f t="shared" si="14"/>
        <v>0PAL.PAN+BARRIT+TORTIT5-10MIL</v>
      </c>
      <c r="B433">
        <v>0</v>
      </c>
      <c r="C433">
        <v>0</v>
      </c>
      <c r="D433" t="s">
        <v>46</v>
      </c>
      <c r="E433">
        <v>9.6963816905620828</v>
      </c>
      <c r="F433">
        <v>4.0387867273301854</v>
      </c>
      <c r="G433">
        <v>2.9404529917253344</v>
      </c>
      <c r="H433">
        <v>1.2410090366894226</v>
      </c>
      <c r="I433">
        <v>0</v>
      </c>
      <c r="J433">
        <v>0</v>
      </c>
    </row>
    <row r="434" spans="1:10" x14ac:dyDescent="0.35">
      <c r="A434" t="str">
        <f t="shared" si="14"/>
        <v>0PAL.PAN+BARRIT+TORTIT10-30MIL</v>
      </c>
      <c r="B434">
        <v>0</v>
      </c>
      <c r="C434">
        <v>0</v>
      </c>
      <c r="D434" t="s">
        <v>48</v>
      </c>
      <c r="E434">
        <v>22.166846603620836</v>
      </c>
      <c r="F434">
        <v>6.9760187531955911</v>
      </c>
      <c r="G434">
        <v>1.5553023827791734</v>
      </c>
      <c r="H434">
        <v>5.8316255344466867</v>
      </c>
      <c r="I434">
        <v>0</v>
      </c>
      <c r="J434">
        <v>0</v>
      </c>
    </row>
    <row r="435" spans="1:10" x14ac:dyDescent="0.35">
      <c r="A435" t="str">
        <f t="shared" si="14"/>
        <v>0PAL.PAN+BARRIT+TORTIT30-100MIL</v>
      </c>
      <c r="B435">
        <v>0</v>
      </c>
      <c r="C435">
        <v>0</v>
      </c>
      <c r="D435" t="s">
        <v>50</v>
      </c>
      <c r="E435">
        <v>14.886182832543025</v>
      </c>
      <c r="F435">
        <v>19.507609611633633</v>
      </c>
      <c r="G435">
        <v>10.41095038692986</v>
      </c>
      <c r="H435">
        <v>7.4192227087353624</v>
      </c>
      <c r="I435">
        <v>0</v>
      </c>
      <c r="J435">
        <v>0</v>
      </c>
    </row>
    <row r="436" spans="1:10" x14ac:dyDescent="0.35">
      <c r="A436" t="str">
        <f t="shared" si="14"/>
        <v>0PAL.PAN+BARRIT+TORTIT100-200MIL</v>
      </c>
      <c r="B436">
        <v>0</v>
      </c>
      <c r="C436">
        <v>0</v>
      </c>
      <c r="D436" t="s">
        <v>52</v>
      </c>
      <c r="E436">
        <v>1.4176456186939463</v>
      </c>
      <c r="F436">
        <v>7.2142538155113147</v>
      </c>
      <c r="G436">
        <v>0.44252368663408626</v>
      </c>
      <c r="H436">
        <v>37.800461812265368</v>
      </c>
      <c r="I436">
        <v>0</v>
      </c>
      <c r="J436">
        <v>0</v>
      </c>
    </row>
    <row r="437" spans="1:10" x14ac:dyDescent="0.35">
      <c r="A437" t="str">
        <f t="shared" si="14"/>
        <v>0PAL.PAN+BARRIT+TORTIT200-500MIL</v>
      </c>
      <c r="B437">
        <v>0</v>
      </c>
      <c r="C437">
        <v>0</v>
      </c>
      <c r="D437" t="s">
        <v>54</v>
      </c>
      <c r="E437">
        <v>25.353740436465781</v>
      </c>
      <c r="F437">
        <v>3.1657567052569813</v>
      </c>
      <c r="G437">
        <v>34.491609938801943</v>
      </c>
      <c r="H437">
        <v>17.090150139326347</v>
      </c>
      <c r="I437">
        <v>0</v>
      </c>
      <c r="J437">
        <v>0</v>
      </c>
    </row>
    <row r="438" spans="1:10" x14ac:dyDescent="0.35">
      <c r="A438" t="str">
        <f t="shared" si="14"/>
        <v>0PAL.PAN+BARRIT+TORTIT&gt;500MIL</v>
      </c>
      <c r="B438">
        <v>0</v>
      </c>
      <c r="C438">
        <v>0</v>
      </c>
      <c r="D438" t="s">
        <v>56</v>
      </c>
      <c r="E438">
        <v>25.058530620049872</v>
      </c>
      <c r="F438">
        <v>25.016278851194024</v>
      </c>
      <c r="G438">
        <v>15.283239138203738</v>
      </c>
      <c r="H438">
        <v>28.408293032316191</v>
      </c>
      <c r="I438">
        <v>0</v>
      </c>
      <c r="J438">
        <v>0</v>
      </c>
    </row>
    <row r="439" spans="1:10" x14ac:dyDescent="0.35">
      <c r="A439" t="str">
        <f t="shared" si="14"/>
        <v>0PAL.PAN+BARRIT+TORTITDE 15 A 19 AÑOS</v>
      </c>
      <c r="B439">
        <v>0</v>
      </c>
      <c r="C439">
        <v>0</v>
      </c>
      <c r="D439" t="s">
        <v>80</v>
      </c>
      <c r="E439" t="s">
        <v>91</v>
      </c>
      <c r="F439" t="s">
        <v>91</v>
      </c>
      <c r="G439">
        <v>7.8936116371551428</v>
      </c>
      <c r="H439">
        <v>22.968736705219222</v>
      </c>
      <c r="I439">
        <v>0</v>
      </c>
      <c r="J439">
        <v>0</v>
      </c>
    </row>
    <row r="440" spans="1:10" x14ac:dyDescent="0.35">
      <c r="A440" t="str">
        <f t="shared" si="14"/>
        <v>0PAL.PAN+BARRIT+TORTITDE 20 A 24 AÑOS</v>
      </c>
      <c r="B440">
        <v>0</v>
      </c>
      <c r="C440">
        <v>0</v>
      </c>
      <c r="D440" t="s">
        <v>81</v>
      </c>
      <c r="E440">
        <v>3.9197637854217566</v>
      </c>
      <c r="F440">
        <v>15.055832178804831</v>
      </c>
      <c r="G440">
        <v>21.037978635583656</v>
      </c>
      <c r="H440" t="s">
        <v>91</v>
      </c>
      <c r="I440">
        <v>0</v>
      </c>
      <c r="J440">
        <v>0</v>
      </c>
    </row>
    <row r="441" spans="1:10" x14ac:dyDescent="0.35">
      <c r="A441" t="str">
        <f t="shared" si="14"/>
        <v>0PAL.PAN+BARRIT+TORTITDE 25 A 34 AÑOS</v>
      </c>
      <c r="B441">
        <v>0</v>
      </c>
      <c r="C441">
        <v>0</v>
      </c>
      <c r="D441" t="s">
        <v>82</v>
      </c>
      <c r="E441">
        <v>25.066004130223991</v>
      </c>
      <c r="F441">
        <v>4.7334757695298526</v>
      </c>
      <c r="G441">
        <v>1.350861579971478</v>
      </c>
      <c r="H441">
        <v>11.673685147308769</v>
      </c>
      <c r="I441">
        <v>0</v>
      </c>
      <c r="J441">
        <v>0</v>
      </c>
    </row>
    <row r="442" spans="1:10" x14ac:dyDescent="0.35">
      <c r="A442" t="str">
        <f t="shared" si="14"/>
        <v>0PAL.PAN+BARRIT+TORTITDE 35 A 49 AÑOS</v>
      </c>
      <c r="B442">
        <v>0</v>
      </c>
      <c r="C442">
        <v>0</v>
      </c>
      <c r="D442" t="s">
        <v>83</v>
      </c>
      <c r="E442">
        <v>23.669200188844677</v>
      </c>
      <c r="F442">
        <v>10.39793489893411</v>
      </c>
      <c r="G442">
        <v>14.857537716779342</v>
      </c>
      <c r="H442">
        <v>6.328028730969808</v>
      </c>
      <c r="I442">
        <v>0</v>
      </c>
      <c r="J442">
        <v>0</v>
      </c>
    </row>
    <row r="443" spans="1:10" x14ac:dyDescent="0.35">
      <c r="A443" t="str">
        <f t="shared" si="14"/>
        <v>0PAL.PAN+BARRIT+TORTITDE 50 A 59 AÑOS</v>
      </c>
      <c r="B443">
        <v>0</v>
      </c>
      <c r="C443">
        <v>0</v>
      </c>
      <c r="D443" t="s">
        <v>84</v>
      </c>
      <c r="E443">
        <v>45.834002464369291</v>
      </c>
      <c r="F443">
        <v>62.07573909647266</v>
      </c>
      <c r="G443">
        <v>48.259012706506624</v>
      </c>
      <c r="H443">
        <v>13.702530511733842</v>
      </c>
      <c r="I443">
        <v>0</v>
      </c>
      <c r="J443">
        <v>0</v>
      </c>
    </row>
    <row r="444" spans="1:10" x14ac:dyDescent="0.35">
      <c r="A444" t="str">
        <f t="shared" si="14"/>
        <v>0PAL.PAN+BARRIT+TORTITDE 60 A 75 AÑOS</v>
      </c>
      <c r="B444">
        <v>0</v>
      </c>
      <c r="C444">
        <v>0</v>
      </c>
      <c r="D444" t="s">
        <v>85</v>
      </c>
      <c r="E444">
        <v>1.511030789428401</v>
      </c>
      <c r="F444">
        <v>7.7370248696635944</v>
      </c>
      <c r="G444">
        <v>6.6009772977516183</v>
      </c>
      <c r="H444">
        <v>45.327012358688208</v>
      </c>
      <c r="I444">
        <v>0</v>
      </c>
      <c r="J444">
        <v>0</v>
      </c>
    </row>
    <row r="445" spans="1:10" x14ac:dyDescent="0.35">
      <c r="A445" t="str">
        <f t="shared" si="14"/>
        <v>0PAL.PAN+BARRIT+TORTITNIVEL ALTO</v>
      </c>
      <c r="B445">
        <v>0</v>
      </c>
      <c r="C445">
        <v>0</v>
      </c>
      <c r="D445" t="s">
        <v>86</v>
      </c>
      <c r="E445">
        <v>5.9031419623933985</v>
      </c>
      <c r="F445">
        <v>61.333404271296473</v>
      </c>
      <c r="G445">
        <v>20.528825607941798</v>
      </c>
      <c r="H445">
        <v>34.68118044642052</v>
      </c>
      <c r="I445">
        <v>0</v>
      </c>
      <c r="J445">
        <v>0</v>
      </c>
    </row>
    <row r="446" spans="1:10" x14ac:dyDescent="0.35">
      <c r="A446" t="str">
        <f t="shared" si="14"/>
        <v>0PAL.PAN+BARRIT+TORTITNIVEL MEDIO ALTO</v>
      </c>
      <c r="B446">
        <v>0</v>
      </c>
      <c r="C446">
        <v>0</v>
      </c>
      <c r="D446" t="s">
        <v>87</v>
      </c>
      <c r="E446">
        <v>12.623250802312578</v>
      </c>
      <c r="F446">
        <v>5.4540057518304446</v>
      </c>
      <c r="G446">
        <v>5.484963730608702</v>
      </c>
      <c r="H446">
        <v>5.9046690115820946</v>
      </c>
      <c r="I446">
        <v>0</v>
      </c>
      <c r="J446">
        <v>0</v>
      </c>
    </row>
    <row r="447" spans="1:10" x14ac:dyDescent="0.35">
      <c r="A447" t="str">
        <f t="shared" si="14"/>
        <v>0PAL.PAN+BARRIT+TORTITNIVEL MEDIO</v>
      </c>
      <c r="B447">
        <v>0</v>
      </c>
      <c r="C447">
        <v>0</v>
      </c>
      <c r="D447" t="s">
        <v>88</v>
      </c>
      <c r="E447">
        <v>14.692784504802988</v>
      </c>
      <c r="F447">
        <v>12.55265119593227</v>
      </c>
      <c r="G447">
        <v>13.718880446305301</v>
      </c>
      <c r="H447">
        <v>12.083628140284389</v>
      </c>
      <c r="I447">
        <v>0</v>
      </c>
      <c r="J447">
        <v>0</v>
      </c>
    </row>
    <row r="448" spans="1:10" x14ac:dyDescent="0.35">
      <c r="A448" t="str">
        <f t="shared" si="14"/>
        <v>0PAL.PAN+BARRIT+TORTITNIVEL MEDIO BAJO</v>
      </c>
      <c r="B448">
        <v>0</v>
      </c>
      <c r="C448">
        <v>0</v>
      </c>
      <c r="D448" t="s">
        <v>89</v>
      </c>
      <c r="E448">
        <v>4.5692419317550161</v>
      </c>
      <c r="F448">
        <v>7.6533813575591232</v>
      </c>
      <c r="G448">
        <v>39.970751750156936</v>
      </c>
      <c r="H448">
        <v>35.620316947013748</v>
      </c>
      <c r="I448">
        <v>0</v>
      </c>
      <c r="J448">
        <v>0</v>
      </c>
    </row>
    <row r="449" spans="1:10" x14ac:dyDescent="0.35">
      <c r="A449" t="str">
        <f t="shared" si="14"/>
        <v>0PAL.PAN+BARRIT+TORTITNIVEL BAJO</v>
      </c>
      <c r="B449">
        <v>0</v>
      </c>
      <c r="C449">
        <v>0</v>
      </c>
      <c r="D449" t="s">
        <v>90</v>
      </c>
      <c r="E449">
        <v>62.211558689984855</v>
      </c>
      <c r="F449">
        <v>13.006566132245286</v>
      </c>
      <c r="G449">
        <v>20.296565561894379</v>
      </c>
      <c r="H449">
        <v>11.710205628929522</v>
      </c>
      <c r="I449">
        <v>0</v>
      </c>
      <c r="J449">
        <v>0</v>
      </c>
    </row>
    <row r="450" spans="1:10" x14ac:dyDescent="0.35">
      <c r="A450" t="str">
        <f>$B$394&amp;$C$450&amp;D450</f>
        <v>0.Resto productos Ing.T.ESPAÑA</v>
      </c>
      <c r="B450">
        <v>0</v>
      </c>
      <c r="C450" t="s">
        <v>164</v>
      </c>
      <c r="D450" t="s">
        <v>22</v>
      </c>
      <c r="E450">
        <v>100</v>
      </c>
      <c r="F450">
        <v>100</v>
      </c>
      <c r="G450">
        <v>100</v>
      </c>
      <c r="H450">
        <v>100</v>
      </c>
      <c r="I450">
        <v>0</v>
      </c>
      <c r="J450">
        <v>0</v>
      </c>
    </row>
    <row r="451" spans="1:10" x14ac:dyDescent="0.35">
      <c r="A451" t="str">
        <f t="shared" ref="A451:A477" si="15">$B$394&amp;$C$450&amp;D451</f>
        <v>0.Resto productos Ing.BCN AM</v>
      </c>
      <c r="B451">
        <v>0</v>
      </c>
      <c r="C451">
        <v>0</v>
      </c>
      <c r="D451" t="s">
        <v>72</v>
      </c>
      <c r="E451">
        <v>5.6080553864987763</v>
      </c>
      <c r="F451">
        <v>11.102324596680354</v>
      </c>
      <c r="G451">
        <v>6.8755098359872573</v>
      </c>
      <c r="H451">
        <v>9.9777883643215262</v>
      </c>
      <c r="I451">
        <v>0</v>
      </c>
      <c r="J451">
        <v>0</v>
      </c>
    </row>
    <row r="452" spans="1:10" x14ac:dyDescent="0.35">
      <c r="A452" t="str">
        <f t="shared" si="15"/>
        <v>0.Resto productos Ing.REST.CAT ARAGON</v>
      </c>
      <c r="B452">
        <v>0</v>
      </c>
      <c r="C452">
        <v>0</v>
      </c>
      <c r="D452" t="s">
        <v>73</v>
      </c>
      <c r="E452">
        <v>15.350644551144791</v>
      </c>
      <c r="F452">
        <v>13.092320898110168</v>
      </c>
      <c r="G452">
        <v>11.094973026045071</v>
      </c>
      <c r="H452">
        <v>12.347000868260526</v>
      </c>
      <c r="I452">
        <v>0</v>
      </c>
      <c r="J452">
        <v>0</v>
      </c>
    </row>
    <row r="453" spans="1:10" x14ac:dyDescent="0.35">
      <c r="A453" t="str">
        <f t="shared" si="15"/>
        <v>0.Resto productos Ing.LEVANTE</v>
      </c>
      <c r="B453">
        <v>0</v>
      </c>
      <c r="C453">
        <v>0</v>
      </c>
      <c r="D453" t="s">
        <v>74</v>
      </c>
      <c r="E453">
        <v>17.107027113331622</v>
      </c>
      <c r="F453">
        <v>14.748291450967022</v>
      </c>
      <c r="G453">
        <v>23.983104762158071</v>
      </c>
      <c r="H453">
        <v>17.515549120439495</v>
      </c>
      <c r="I453">
        <v>0</v>
      </c>
      <c r="J453">
        <v>0</v>
      </c>
    </row>
    <row r="454" spans="1:10" x14ac:dyDescent="0.35">
      <c r="A454" t="str">
        <f t="shared" si="15"/>
        <v>0.Resto productos Ing.ANDALUCIA</v>
      </c>
      <c r="B454">
        <v>0</v>
      </c>
      <c r="C454">
        <v>0</v>
      </c>
      <c r="D454" t="s">
        <v>75</v>
      </c>
      <c r="E454">
        <v>19.833100671099771</v>
      </c>
      <c r="F454">
        <v>23.073470913296219</v>
      </c>
      <c r="G454">
        <v>21.879219108302678</v>
      </c>
      <c r="H454">
        <v>16.451096615590789</v>
      </c>
      <c r="I454">
        <v>0</v>
      </c>
      <c r="J454">
        <v>0</v>
      </c>
    </row>
    <row r="455" spans="1:10" x14ac:dyDescent="0.35">
      <c r="A455" t="str">
        <f t="shared" si="15"/>
        <v>0.Resto productos Ing.MDD AM</v>
      </c>
      <c r="B455">
        <v>0</v>
      </c>
      <c r="C455">
        <v>0</v>
      </c>
      <c r="D455" t="s">
        <v>76</v>
      </c>
      <c r="E455">
        <v>16.923709904902047</v>
      </c>
      <c r="F455">
        <v>10.166630886620661</v>
      </c>
      <c r="G455">
        <v>11.147715731516234</v>
      </c>
      <c r="H455">
        <v>14.537370679658334</v>
      </c>
      <c r="I455">
        <v>0</v>
      </c>
      <c r="J455">
        <v>0</v>
      </c>
    </row>
    <row r="456" spans="1:10" x14ac:dyDescent="0.35">
      <c r="A456" t="str">
        <f t="shared" si="15"/>
        <v>0.Resto productos Ing.RTO CENTRO</v>
      </c>
      <c r="B456">
        <v>0</v>
      </c>
      <c r="C456">
        <v>0</v>
      </c>
      <c r="D456" t="s">
        <v>77</v>
      </c>
      <c r="E456">
        <v>5.8030831883854122</v>
      </c>
      <c r="F456">
        <v>5.740901748409633</v>
      </c>
      <c r="G456">
        <v>9.3897290329404921</v>
      </c>
      <c r="H456">
        <v>5.6630861978552689</v>
      </c>
      <c r="I456">
        <v>0</v>
      </c>
      <c r="J456">
        <v>0</v>
      </c>
    </row>
    <row r="457" spans="1:10" x14ac:dyDescent="0.35">
      <c r="A457" t="str">
        <f t="shared" si="15"/>
        <v>0.Resto productos Ing.NORTE-CENTRO</v>
      </c>
      <c r="B457">
        <v>0</v>
      </c>
      <c r="C457">
        <v>0</v>
      </c>
      <c r="D457" t="s">
        <v>78</v>
      </c>
      <c r="E457">
        <v>13.289810965617074</v>
      </c>
      <c r="F457">
        <v>15.633362092308738</v>
      </c>
      <c r="G457">
        <v>9.3732879535500864</v>
      </c>
      <c r="H457">
        <v>14.613973995106514</v>
      </c>
      <c r="I457">
        <v>0</v>
      </c>
      <c r="J457">
        <v>0</v>
      </c>
    </row>
    <row r="458" spans="1:10" x14ac:dyDescent="0.35">
      <c r="A458" t="str">
        <f t="shared" si="15"/>
        <v>0.Resto productos Ing.NOROESTE</v>
      </c>
      <c r="B458">
        <v>0</v>
      </c>
      <c r="C458">
        <v>0</v>
      </c>
      <c r="D458" t="s">
        <v>79</v>
      </c>
      <c r="E458">
        <v>6.0845620843089083</v>
      </c>
      <c r="F458">
        <v>6.4426923668043816</v>
      </c>
      <c r="G458">
        <v>6.256457934897397</v>
      </c>
      <c r="H458">
        <v>8.894135142842762</v>
      </c>
      <c r="I458">
        <v>0</v>
      </c>
      <c r="J458">
        <v>0</v>
      </c>
    </row>
    <row r="459" spans="1:10" x14ac:dyDescent="0.35">
      <c r="A459" t="str">
        <f t="shared" si="15"/>
        <v>0.Resto productos Ing.&lt;2MIL</v>
      </c>
      <c r="B459">
        <v>0</v>
      </c>
      <c r="C459">
        <v>0</v>
      </c>
      <c r="D459" t="s">
        <v>41</v>
      </c>
      <c r="E459">
        <v>1.8429511836498527</v>
      </c>
      <c r="F459">
        <v>2.358520265702706</v>
      </c>
      <c r="G459">
        <v>0.95962412627022575</v>
      </c>
      <c r="H459">
        <v>0.69676019300917547</v>
      </c>
      <c r="I459">
        <v>0</v>
      </c>
      <c r="J459">
        <v>0</v>
      </c>
    </row>
    <row r="460" spans="1:10" x14ac:dyDescent="0.35">
      <c r="A460" t="str">
        <f t="shared" si="15"/>
        <v>0.Resto productos Ing.2-5MIL</v>
      </c>
      <c r="B460">
        <v>0</v>
      </c>
      <c r="C460">
        <v>0</v>
      </c>
      <c r="D460" t="s">
        <v>44</v>
      </c>
      <c r="E460">
        <v>5.918255247387318</v>
      </c>
      <c r="F460">
        <v>3.5910702912118224</v>
      </c>
      <c r="G460">
        <v>4.9883387877598118</v>
      </c>
      <c r="H460">
        <v>4.1735981176118271</v>
      </c>
      <c r="I460">
        <v>0</v>
      </c>
      <c r="J460">
        <v>0</v>
      </c>
    </row>
    <row r="461" spans="1:10" x14ac:dyDescent="0.35">
      <c r="A461" t="str">
        <f t="shared" si="15"/>
        <v>0.Resto productos Ing.5-10MIL</v>
      </c>
      <c r="B461">
        <v>0</v>
      </c>
      <c r="C461">
        <v>0</v>
      </c>
      <c r="D461" t="s">
        <v>46</v>
      </c>
      <c r="E461">
        <v>6.1532447695620691</v>
      </c>
      <c r="F461">
        <v>4.8403316220531787</v>
      </c>
      <c r="G461">
        <v>11.527636853211035</v>
      </c>
      <c r="H461">
        <v>7.2214392583848559</v>
      </c>
      <c r="I461">
        <v>0</v>
      </c>
      <c r="J461">
        <v>0</v>
      </c>
    </row>
    <row r="462" spans="1:10" x14ac:dyDescent="0.35">
      <c r="A462" t="str">
        <f t="shared" si="15"/>
        <v>0.Resto productos Ing.10-30MIL</v>
      </c>
      <c r="B462">
        <v>0</v>
      </c>
      <c r="C462">
        <v>0</v>
      </c>
      <c r="D462" t="s">
        <v>48</v>
      </c>
      <c r="E462">
        <v>18.285521067983581</v>
      </c>
      <c r="F462">
        <v>23.848387118887128</v>
      </c>
      <c r="G462">
        <v>17.576405170064216</v>
      </c>
      <c r="H462">
        <v>22.120995856968825</v>
      </c>
      <c r="I462">
        <v>0</v>
      </c>
      <c r="J462">
        <v>0</v>
      </c>
    </row>
    <row r="463" spans="1:10" x14ac:dyDescent="0.35">
      <c r="A463" t="str">
        <f t="shared" si="15"/>
        <v>0.Resto productos Ing.30-100MIL</v>
      </c>
      <c r="B463">
        <v>0</v>
      </c>
      <c r="C463">
        <v>0</v>
      </c>
      <c r="D463" t="s">
        <v>50</v>
      </c>
      <c r="E463">
        <v>15.045665357684543</v>
      </c>
      <c r="F463">
        <v>22.479034197548277</v>
      </c>
      <c r="G463">
        <v>23.481195649772435</v>
      </c>
      <c r="H463">
        <v>22.114738368640495</v>
      </c>
      <c r="I463">
        <v>0</v>
      </c>
      <c r="J463">
        <v>0</v>
      </c>
    </row>
    <row r="464" spans="1:10" x14ac:dyDescent="0.35">
      <c r="A464" t="str">
        <f t="shared" si="15"/>
        <v>0.Resto productos Ing.100-200MIL</v>
      </c>
      <c r="B464">
        <v>0</v>
      </c>
      <c r="C464">
        <v>0</v>
      </c>
      <c r="D464" t="s">
        <v>52</v>
      </c>
      <c r="E464">
        <v>14.573688883268233</v>
      </c>
      <c r="F464">
        <v>17.657370069993206</v>
      </c>
      <c r="G464">
        <v>11.801226739987108</v>
      </c>
      <c r="H464">
        <v>13.218435837393235</v>
      </c>
      <c r="I464">
        <v>0</v>
      </c>
      <c r="J464">
        <v>0</v>
      </c>
    </row>
    <row r="465" spans="1:10" x14ac:dyDescent="0.35">
      <c r="A465" t="str">
        <f t="shared" si="15"/>
        <v>0.Resto productos Ing.200-500MIL</v>
      </c>
      <c r="B465">
        <v>0</v>
      </c>
      <c r="C465">
        <v>0</v>
      </c>
      <c r="D465" t="s">
        <v>54</v>
      </c>
      <c r="E465">
        <v>16.881317571489046</v>
      </c>
      <c r="F465">
        <v>11.971499516765347</v>
      </c>
      <c r="G465">
        <v>16.012141126979586</v>
      </c>
      <c r="H465">
        <v>12.925126558554117</v>
      </c>
      <c r="I465">
        <v>0</v>
      </c>
      <c r="J465">
        <v>0</v>
      </c>
    </row>
    <row r="466" spans="1:10" x14ac:dyDescent="0.35">
      <c r="A466" t="str">
        <f t="shared" si="15"/>
        <v>0.Resto productos Ing.&gt;500MIL</v>
      </c>
      <c r="B466">
        <v>0</v>
      </c>
      <c r="C466">
        <v>0</v>
      </c>
      <c r="D466" t="s">
        <v>56</v>
      </c>
      <c r="E466">
        <v>21.299351525101329</v>
      </c>
      <c r="F466">
        <v>13.253781048337526</v>
      </c>
      <c r="G466">
        <v>13.653430671697794</v>
      </c>
      <c r="H466">
        <v>17.528905816892568</v>
      </c>
      <c r="I466">
        <v>0</v>
      </c>
      <c r="J466">
        <v>0</v>
      </c>
    </row>
    <row r="467" spans="1:10" x14ac:dyDescent="0.35">
      <c r="A467" t="str">
        <f t="shared" si="15"/>
        <v>0.Resto productos Ing.DE 15 A 19 AÑOS</v>
      </c>
      <c r="B467">
        <v>0</v>
      </c>
      <c r="C467">
        <v>0</v>
      </c>
      <c r="D467" t="s">
        <v>80</v>
      </c>
      <c r="E467">
        <v>5.2897641752455442</v>
      </c>
      <c r="F467">
        <v>3.097495830954585</v>
      </c>
      <c r="G467">
        <v>7.7786659545051027</v>
      </c>
      <c r="H467">
        <v>2.1352341938698829</v>
      </c>
      <c r="I467">
        <v>0</v>
      </c>
      <c r="J467">
        <v>0</v>
      </c>
    </row>
    <row r="468" spans="1:10" x14ac:dyDescent="0.35">
      <c r="A468" t="str">
        <f t="shared" si="15"/>
        <v>0.Resto productos Ing.DE 20 A 24 AÑOS</v>
      </c>
      <c r="B468">
        <v>0</v>
      </c>
      <c r="C468">
        <v>0</v>
      </c>
      <c r="D468" t="s">
        <v>81</v>
      </c>
      <c r="E468">
        <v>7.3564359172150597</v>
      </c>
      <c r="F468">
        <v>5.6963645155072591</v>
      </c>
      <c r="G468">
        <v>7.8172096105795648</v>
      </c>
      <c r="H468">
        <v>2.8501147902016712</v>
      </c>
      <c r="I468">
        <v>0</v>
      </c>
      <c r="J468">
        <v>0</v>
      </c>
    </row>
    <row r="469" spans="1:10" x14ac:dyDescent="0.35">
      <c r="A469" t="str">
        <f t="shared" si="15"/>
        <v>0.Resto productos Ing.DE 25 A 34 AÑOS</v>
      </c>
      <c r="B469">
        <v>0</v>
      </c>
      <c r="C469">
        <v>0</v>
      </c>
      <c r="D469" t="s">
        <v>82</v>
      </c>
      <c r="E469">
        <v>17.310002925017265</v>
      </c>
      <c r="F469">
        <v>21.762940566644993</v>
      </c>
      <c r="G469">
        <v>16.263729793779749</v>
      </c>
      <c r="H469">
        <v>19.376480807274987</v>
      </c>
      <c r="I469">
        <v>0</v>
      </c>
      <c r="J469">
        <v>0</v>
      </c>
    </row>
    <row r="470" spans="1:10" x14ac:dyDescent="0.35">
      <c r="A470" t="str">
        <f t="shared" si="15"/>
        <v>0.Resto productos Ing.DE 35 A 49 AÑOS</v>
      </c>
      <c r="B470">
        <v>0</v>
      </c>
      <c r="C470">
        <v>0</v>
      </c>
      <c r="D470" t="s">
        <v>83</v>
      </c>
      <c r="E470">
        <v>34.446309867881347</v>
      </c>
      <c r="F470">
        <v>36.472619489246803</v>
      </c>
      <c r="G470">
        <v>34.744678782749673</v>
      </c>
      <c r="H470">
        <v>36.593194022778476</v>
      </c>
      <c r="I470">
        <v>0</v>
      </c>
      <c r="J470">
        <v>0</v>
      </c>
    </row>
    <row r="471" spans="1:10" x14ac:dyDescent="0.35">
      <c r="A471" t="str">
        <f t="shared" si="15"/>
        <v>0.Resto productos Ing.DE 50 A 59 AÑOS</v>
      </c>
      <c r="B471">
        <v>0</v>
      </c>
      <c r="C471">
        <v>0</v>
      </c>
      <c r="D471" t="s">
        <v>84</v>
      </c>
      <c r="E471">
        <v>22.197751371374899</v>
      </c>
      <c r="F471">
        <v>15.4299919917644</v>
      </c>
      <c r="G471">
        <v>18.557305797463187</v>
      </c>
      <c r="H471">
        <v>13.579278866394374</v>
      </c>
      <c r="I471">
        <v>0</v>
      </c>
      <c r="J471">
        <v>0</v>
      </c>
    </row>
    <row r="472" spans="1:10" x14ac:dyDescent="0.35">
      <c r="A472" t="str">
        <f t="shared" si="15"/>
        <v>0.Resto productos Ing.DE 60 A 75 AÑOS</v>
      </c>
      <c r="B472">
        <v>0</v>
      </c>
      <c r="C472">
        <v>0</v>
      </c>
      <c r="D472" t="s">
        <v>85</v>
      </c>
      <c r="E472">
        <v>13.399731210124843</v>
      </c>
      <c r="F472">
        <v>17.540585020259698</v>
      </c>
      <c r="G472">
        <v>14.838402413209797</v>
      </c>
      <c r="H472">
        <v>25.465696216123533</v>
      </c>
      <c r="I472">
        <v>0</v>
      </c>
      <c r="J472">
        <v>0</v>
      </c>
    </row>
    <row r="473" spans="1:10" x14ac:dyDescent="0.35">
      <c r="A473" t="str">
        <f t="shared" si="15"/>
        <v>0.Resto productos Ing.NIVEL ALTO</v>
      </c>
      <c r="B473">
        <v>0</v>
      </c>
      <c r="C473">
        <v>0</v>
      </c>
      <c r="D473" t="s">
        <v>86</v>
      </c>
      <c r="E473">
        <v>25.99246639964889</v>
      </c>
      <c r="F473">
        <v>21.917606047230954</v>
      </c>
      <c r="G473">
        <v>14.241922499867249</v>
      </c>
      <c r="H473">
        <v>24.277001508083128</v>
      </c>
      <c r="I473">
        <v>0</v>
      </c>
      <c r="J473">
        <v>0</v>
      </c>
    </row>
    <row r="474" spans="1:10" x14ac:dyDescent="0.35">
      <c r="A474" t="str">
        <f t="shared" si="15"/>
        <v>0.Resto productos Ing.NIVEL MEDIO ALTO</v>
      </c>
      <c r="B474">
        <v>0</v>
      </c>
      <c r="C474">
        <v>0</v>
      </c>
      <c r="D474" t="s">
        <v>87</v>
      </c>
      <c r="E474">
        <v>10.991393856738558</v>
      </c>
      <c r="F474">
        <v>8.0073918640408142</v>
      </c>
      <c r="G474">
        <v>14.848334864028793</v>
      </c>
      <c r="H474">
        <v>7.7569497724067311</v>
      </c>
      <c r="I474">
        <v>0</v>
      </c>
      <c r="J474">
        <v>0</v>
      </c>
    </row>
    <row r="475" spans="1:10" x14ac:dyDescent="0.35">
      <c r="A475" t="str">
        <f t="shared" si="15"/>
        <v>0.Resto productos Ing.NIVEL MEDIO</v>
      </c>
      <c r="B475">
        <v>0</v>
      </c>
      <c r="C475">
        <v>0</v>
      </c>
      <c r="D475" t="s">
        <v>88</v>
      </c>
      <c r="E475">
        <v>20.886738739954332</v>
      </c>
      <c r="F475">
        <v>30.858023514950677</v>
      </c>
      <c r="G475">
        <v>32.254548974567257</v>
      </c>
      <c r="H475">
        <v>30.524947915024985</v>
      </c>
      <c r="I475">
        <v>0</v>
      </c>
      <c r="J475">
        <v>0</v>
      </c>
    </row>
    <row r="476" spans="1:10" x14ac:dyDescent="0.35">
      <c r="A476" t="str">
        <f t="shared" si="15"/>
        <v>0.Resto productos Ing.NIVEL MEDIO BAJO</v>
      </c>
      <c r="B476">
        <v>0</v>
      </c>
      <c r="C476">
        <v>0</v>
      </c>
      <c r="D476" t="s">
        <v>89</v>
      </c>
      <c r="E476">
        <v>14.336052403638494</v>
      </c>
      <c r="F476">
        <v>18.425131948651007</v>
      </c>
      <c r="G476">
        <v>15.815461004487222</v>
      </c>
      <c r="H476">
        <v>19.751351649666379</v>
      </c>
      <c r="I476">
        <v>0</v>
      </c>
      <c r="J476">
        <v>0</v>
      </c>
    </row>
    <row r="477" spans="1:10" x14ac:dyDescent="0.35">
      <c r="A477" t="str">
        <f t="shared" si="15"/>
        <v>0.Resto productos Ing.NIVEL BAJO</v>
      </c>
      <c r="B477">
        <v>0</v>
      </c>
      <c r="C477">
        <v>0</v>
      </c>
      <c r="D477" t="s">
        <v>90</v>
      </c>
      <c r="E477">
        <v>27.793348210072111</v>
      </c>
      <c r="F477">
        <v>20.791839248498317</v>
      </c>
      <c r="G477">
        <v>22.839727779181299</v>
      </c>
      <c r="H477">
        <v>17.689748573319779</v>
      </c>
      <c r="I477">
        <v>0</v>
      </c>
      <c r="J477">
        <v>0</v>
      </c>
    </row>
    <row r="478" spans="1:10" x14ac:dyDescent="0.35">
      <c r="A478" t="str">
        <f>$B$478&amp;$C$478&amp;D478</f>
        <v>PENETRACION (%).T.Alimentos TOTAL INGT.ESPAÑA</v>
      </c>
      <c r="B478" t="s">
        <v>28</v>
      </c>
      <c r="C478" t="s">
        <v>16</v>
      </c>
      <c r="D478" t="s">
        <v>22</v>
      </c>
      <c r="E478">
        <v>33.775640000000003</v>
      </c>
      <c r="F478">
        <v>29.539190000000001</v>
      </c>
      <c r="G478">
        <v>30.291499999999999</v>
      </c>
      <c r="H478">
        <v>27.998719999999999</v>
      </c>
      <c r="I478">
        <v>0</v>
      </c>
      <c r="J478">
        <v>0</v>
      </c>
    </row>
    <row r="479" spans="1:10" x14ac:dyDescent="0.35">
      <c r="A479" t="str">
        <f t="shared" ref="A479:A505" si="16">$B$478&amp;$C$478&amp;D479</f>
        <v>PENETRACION (%).T.Alimentos TOTAL INGBCN AM</v>
      </c>
      <c r="B479">
        <v>0</v>
      </c>
      <c r="C479">
        <v>0</v>
      </c>
      <c r="D479" t="s">
        <v>72</v>
      </c>
      <c r="E479">
        <v>34.686860000000003</v>
      </c>
      <c r="F479">
        <v>31.620760000000001</v>
      </c>
      <c r="G479">
        <v>33.517800000000001</v>
      </c>
      <c r="H479">
        <v>28.727779999999999</v>
      </c>
      <c r="I479">
        <v>0</v>
      </c>
      <c r="J479">
        <v>0</v>
      </c>
    </row>
    <row r="480" spans="1:10" x14ac:dyDescent="0.35">
      <c r="A480" t="str">
        <f t="shared" si="16"/>
        <v>PENETRACION (%).T.Alimentos TOTAL INGREST.CAT ARAGON</v>
      </c>
      <c r="B480">
        <v>0</v>
      </c>
      <c r="C480">
        <v>0</v>
      </c>
      <c r="D480" t="s">
        <v>73</v>
      </c>
      <c r="E480">
        <v>28.859110000000001</v>
      </c>
      <c r="F480">
        <v>26.041160000000001</v>
      </c>
      <c r="G480">
        <v>26.338470000000001</v>
      </c>
      <c r="H480">
        <v>20.02946</v>
      </c>
      <c r="I480">
        <v>0</v>
      </c>
      <c r="J480">
        <v>0</v>
      </c>
    </row>
    <row r="481" spans="1:10" x14ac:dyDescent="0.35">
      <c r="A481" t="str">
        <f t="shared" si="16"/>
        <v>PENETRACION (%).T.Alimentos TOTAL INGLEVANTE</v>
      </c>
      <c r="B481">
        <v>0</v>
      </c>
      <c r="C481">
        <v>0</v>
      </c>
      <c r="D481" t="s">
        <v>74</v>
      </c>
      <c r="E481">
        <v>40.582360000000001</v>
      </c>
      <c r="F481">
        <v>33.18712</v>
      </c>
      <c r="G481">
        <v>43.513019999999997</v>
      </c>
      <c r="H481">
        <v>32.175539999999998</v>
      </c>
      <c r="I481">
        <v>0</v>
      </c>
      <c r="J481">
        <v>0</v>
      </c>
    </row>
    <row r="482" spans="1:10" x14ac:dyDescent="0.35">
      <c r="A482" t="str">
        <f t="shared" si="16"/>
        <v>PENETRACION (%).T.Alimentos TOTAL INGANDALUCIA</v>
      </c>
      <c r="B482">
        <v>0</v>
      </c>
      <c r="C482">
        <v>0</v>
      </c>
      <c r="D482" t="s">
        <v>75</v>
      </c>
      <c r="E482">
        <v>32.390079999999998</v>
      </c>
      <c r="F482">
        <v>27.228549999999998</v>
      </c>
      <c r="G482">
        <v>26.457350000000002</v>
      </c>
      <c r="H482">
        <v>28.14949</v>
      </c>
      <c r="I482">
        <v>0</v>
      </c>
      <c r="J482">
        <v>0</v>
      </c>
    </row>
    <row r="483" spans="1:10" x14ac:dyDescent="0.35">
      <c r="A483" t="str">
        <f t="shared" si="16"/>
        <v>PENETRACION (%).T.Alimentos TOTAL INGMDD AM</v>
      </c>
      <c r="B483">
        <v>0</v>
      </c>
      <c r="C483">
        <v>0</v>
      </c>
      <c r="D483" t="s">
        <v>76</v>
      </c>
      <c r="E483">
        <v>45.087229999999998</v>
      </c>
      <c r="F483">
        <v>41.711919999999999</v>
      </c>
      <c r="G483">
        <v>35.027410000000003</v>
      </c>
      <c r="H483">
        <v>33.99512</v>
      </c>
      <c r="I483">
        <v>0</v>
      </c>
      <c r="J483">
        <v>0</v>
      </c>
    </row>
    <row r="484" spans="1:10" x14ac:dyDescent="0.35">
      <c r="A484" t="str">
        <f t="shared" si="16"/>
        <v>PENETRACION (%).T.Alimentos TOTAL INGRTO CENTRO</v>
      </c>
      <c r="B484">
        <v>0</v>
      </c>
      <c r="C484">
        <v>0</v>
      </c>
      <c r="D484" t="s">
        <v>77</v>
      </c>
      <c r="E484">
        <v>35.09158</v>
      </c>
      <c r="F484">
        <v>29.689209999999999</v>
      </c>
      <c r="G484">
        <v>34.782800000000002</v>
      </c>
      <c r="H484">
        <v>34.723210000000002</v>
      </c>
      <c r="I484">
        <v>0</v>
      </c>
      <c r="J484">
        <v>0</v>
      </c>
    </row>
    <row r="485" spans="1:10" x14ac:dyDescent="0.35">
      <c r="A485" t="str">
        <f t="shared" si="16"/>
        <v>PENETRACION (%).T.Alimentos TOTAL INGNORTE-CENTRO</v>
      </c>
      <c r="B485">
        <v>0</v>
      </c>
      <c r="C485">
        <v>0</v>
      </c>
      <c r="D485" t="s">
        <v>78</v>
      </c>
      <c r="E485">
        <v>26.211680000000001</v>
      </c>
      <c r="F485">
        <v>22.09207</v>
      </c>
      <c r="G485">
        <v>21.41799</v>
      </c>
      <c r="H485">
        <v>22.470089999999999</v>
      </c>
      <c r="I485">
        <v>0</v>
      </c>
      <c r="J485">
        <v>0</v>
      </c>
    </row>
    <row r="486" spans="1:10" x14ac:dyDescent="0.35">
      <c r="A486" t="str">
        <f t="shared" si="16"/>
        <v>PENETRACION (%).T.Alimentos TOTAL INGNOROESTE</v>
      </c>
      <c r="B486">
        <v>0</v>
      </c>
      <c r="C486">
        <v>0</v>
      </c>
      <c r="D486" t="s">
        <v>79</v>
      </c>
      <c r="E486">
        <v>32.746429999999997</v>
      </c>
      <c r="F486">
        <v>33.78387</v>
      </c>
      <c r="G486">
        <v>27.588660000000001</v>
      </c>
      <c r="H486">
        <v>32.144910000000003</v>
      </c>
      <c r="I486">
        <v>0</v>
      </c>
      <c r="J486">
        <v>0</v>
      </c>
    </row>
    <row r="487" spans="1:10" x14ac:dyDescent="0.35">
      <c r="A487" t="str">
        <f t="shared" si="16"/>
        <v>PENETRACION (%).T.Alimentos TOTAL ING&lt;2MIL</v>
      </c>
      <c r="B487">
        <v>0</v>
      </c>
      <c r="C487">
        <v>0</v>
      </c>
      <c r="D487" t="s">
        <v>41</v>
      </c>
      <c r="E487">
        <v>30.805219999999998</v>
      </c>
      <c r="F487">
        <v>34.811070000000001</v>
      </c>
      <c r="G487">
        <v>31.75949</v>
      </c>
      <c r="H487">
        <v>29.048570000000002</v>
      </c>
      <c r="I487">
        <v>0</v>
      </c>
      <c r="J487">
        <v>0</v>
      </c>
    </row>
    <row r="488" spans="1:10" x14ac:dyDescent="0.35">
      <c r="A488" t="str">
        <f t="shared" si="16"/>
        <v>PENETRACION (%).T.Alimentos TOTAL ING2-5MIL</v>
      </c>
      <c r="B488">
        <v>0</v>
      </c>
      <c r="C488">
        <v>0</v>
      </c>
      <c r="D488" t="s">
        <v>44</v>
      </c>
      <c r="E488">
        <v>36.544469999999997</v>
      </c>
      <c r="F488">
        <v>21.151509999999998</v>
      </c>
      <c r="G488">
        <v>26.1922</v>
      </c>
      <c r="H488">
        <v>29.10088</v>
      </c>
      <c r="I488">
        <v>0</v>
      </c>
      <c r="J488">
        <v>0</v>
      </c>
    </row>
    <row r="489" spans="1:10" x14ac:dyDescent="0.35">
      <c r="A489" t="str">
        <f t="shared" si="16"/>
        <v>PENETRACION (%).T.Alimentos TOTAL ING5-10MIL</v>
      </c>
      <c r="B489">
        <v>0</v>
      </c>
      <c r="C489">
        <v>0</v>
      </c>
      <c r="D489" t="s">
        <v>46</v>
      </c>
      <c r="E489">
        <v>40.688029999999998</v>
      </c>
      <c r="F489">
        <v>28.306229999999999</v>
      </c>
      <c r="G489">
        <v>34.082900000000002</v>
      </c>
      <c r="H489">
        <v>22.986460000000001</v>
      </c>
      <c r="I489">
        <v>0</v>
      </c>
      <c r="J489">
        <v>0</v>
      </c>
    </row>
    <row r="490" spans="1:10" x14ac:dyDescent="0.35">
      <c r="A490" t="str">
        <f t="shared" si="16"/>
        <v>PENETRACION (%).T.Alimentos TOTAL ING10-30MIL</v>
      </c>
      <c r="B490">
        <v>0</v>
      </c>
      <c r="C490">
        <v>0</v>
      </c>
      <c r="D490" t="s">
        <v>48</v>
      </c>
      <c r="E490">
        <v>32.909820000000003</v>
      </c>
      <c r="F490">
        <v>38.461689999999997</v>
      </c>
      <c r="G490">
        <v>38.031100000000002</v>
      </c>
      <c r="H490">
        <v>39.492899999999999</v>
      </c>
      <c r="I490">
        <v>0</v>
      </c>
      <c r="J490">
        <v>0</v>
      </c>
    </row>
    <row r="491" spans="1:10" x14ac:dyDescent="0.35">
      <c r="A491" t="str">
        <f t="shared" si="16"/>
        <v>PENETRACION (%).T.Alimentos TOTAL ING30-100MIL</v>
      </c>
      <c r="B491">
        <v>0</v>
      </c>
      <c r="C491">
        <v>0</v>
      </c>
      <c r="D491" t="s">
        <v>50</v>
      </c>
      <c r="E491">
        <v>34.682169999999999</v>
      </c>
      <c r="F491">
        <v>28.474799999999998</v>
      </c>
      <c r="G491">
        <v>32.110770000000002</v>
      </c>
      <c r="H491">
        <v>31.89845</v>
      </c>
      <c r="I491">
        <v>0</v>
      </c>
      <c r="J491">
        <v>0</v>
      </c>
    </row>
    <row r="492" spans="1:10" x14ac:dyDescent="0.35">
      <c r="A492" t="str">
        <f t="shared" si="16"/>
        <v>PENETRACION (%).T.Alimentos TOTAL ING100-200MIL</v>
      </c>
      <c r="B492">
        <v>0</v>
      </c>
      <c r="C492">
        <v>0</v>
      </c>
      <c r="D492" t="s">
        <v>52</v>
      </c>
      <c r="E492">
        <v>29.844629999999999</v>
      </c>
      <c r="F492">
        <v>26.211950000000002</v>
      </c>
      <c r="G492">
        <v>27.1248</v>
      </c>
      <c r="H492">
        <v>20.662880000000001</v>
      </c>
      <c r="I492">
        <v>0</v>
      </c>
      <c r="J492">
        <v>0</v>
      </c>
    </row>
    <row r="493" spans="1:10" x14ac:dyDescent="0.35">
      <c r="A493" t="str">
        <f t="shared" si="16"/>
        <v>PENETRACION (%).T.Alimentos TOTAL ING200-500MIL</v>
      </c>
      <c r="B493">
        <v>0</v>
      </c>
      <c r="C493">
        <v>0</v>
      </c>
      <c r="D493" t="s">
        <v>54</v>
      </c>
      <c r="E493">
        <v>35.587649999999996</v>
      </c>
      <c r="F493">
        <v>33.19191</v>
      </c>
      <c r="G493">
        <v>35.702260000000003</v>
      </c>
      <c r="H493">
        <v>30.369540000000001</v>
      </c>
      <c r="I493">
        <v>0</v>
      </c>
      <c r="J493">
        <v>0</v>
      </c>
    </row>
    <row r="494" spans="1:10" x14ac:dyDescent="0.35">
      <c r="A494" t="str">
        <f t="shared" si="16"/>
        <v>PENETRACION (%).T.Alimentos TOTAL ING&gt;500MIL</v>
      </c>
      <c r="B494">
        <v>0</v>
      </c>
      <c r="C494">
        <v>0</v>
      </c>
      <c r="D494" t="s">
        <v>56</v>
      </c>
      <c r="E494">
        <v>33.414020000000001</v>
      </c>
      <c r="F494">
        <v>26.832999999999998</v>
      </c>
      <c r="G494">
        <v>23.68169</v>
      </c>
      <c r="H494">
        <v>22.98526</v>
      </c>
      <c r="I494">
        <v>0</v>
      </c>
      <c r="J494">
        <v>0</v>
      </c>
    </row>
    <row r="495" spans="1:10" x14ac:dyDescent="0.35">
      <c r="A495" t="str">
        <f t="shared" si="16"/>
        <v>PENETRACION (%).T.Alimentos TOTAL INGDE 15 A 19 AÑOS</v>
      </c>
      <c r="B495">
        <v>0</v>
      </c>
      <c r="C495">
        <v>0</v>
      </c>
      <c r="D495" t="s">
        <v>80</v>
      </c>
      <c r="E495">
        <v>44.627920000000003</v>
      </c>
      <c r="F495">
        <v>26.458169999999999</v>
      </c>
      <c r="G495">
        <v>33.004480000000001</v>
      </c>
      <c r="H495">
        <v>23.799600000000002</v>
      </c>
      <c r="I495">
        <v>0</v>
      </c>
      <c r="J495">
        <v>0</v>
      </c>
    </row>
    <row r="496" spans="1:10" x14ac:dyDescent="0.35">
      <c r="A496" t="str">
        <f t="shared" si="16"/>
        <v>PENETRACION (%).T.Alimentos TOTAL INGDE 20 A 24 AÑOS</v>
      </c>
      <c r="B496">
        <v>0</v>
      </c>
      <c r="C496">
        <v>0</v>
      </c>
      <c r="D496" t="s">
        <v>81</v>
      </c>
      <c r="E496">
        <v>24.371690000000001</v>
      </c>
      <c r="F496">
        <v>27.113579999999999</v>
      </c>
      <c r="G496">
        <v>26.981359999999999</v>
      </c>
      <c r="H496">
        <v>38.244419999999998</v>
      </c>
      <c r="I496">
        <v>0</v>
      </c>
      <c r="J496">
        <v>0</v>
      </c>
    </row>
    <row r="497" spans="1:10" x14ac:dyDescent="0.35">
      <c r="A497" t="str">
        <f t="shared" si="16"/>
        <v>PENETRACION (%).T.Alimentos TOTAL INGDE 25 A 34 AÑOS</v>
      </c>
      <c r="B497">
        <v>0</v>
      </c>
      <c r="C497">
        <v>0</v>
      </c>
      <c r="D497" t="s">
        <v>82</v>
      </c>
      <c r="E497">
        <v>39.207540000000002</v>
      </c>
      <c r="F497">
        <v>33.272329999999997</v>
      </c>
      <c r="G497">
        <v>26.52947</v>
      </c>
      <c r="H497">
        <v>29.39808</v>
      </c>
      <c r="I497">
        <v>0</v>
      </c>
      <c r="J497">
        <v>0</v>
      </c>
    </row>
    <row r="498" spans="1:10" x14ac:dyDescent="0.35">
      <c r="A498" t="str">
        <f t="shared" si="16"/>
        <v>PENETRACION (%).T.Alimentos TOTAL INGDE 35 A 49 AÑOS</v>
      </c>
      <c r="B498">
        <v>0</v>
      </c>
      <c r="C498">
        <v>0</v>
      </c>
      <c r="D498" t="s">
        <v>83</v>
      </c>
      <c r="E498">
        <v>31.508749999999999</v>
      </c>
      <c r="F498">
        <v>28.73611</v>
      </c>
      <c r="G498">
        <v>30.991579999999999</v>
      </c>
      <c r="H498">
        <v>27.130559999999999</v>
      </c>
      <c r="I498">
        <v>0</v>
      </c>
      <c r="J498">
        <v>0</v>
      </c>
    </row>
    <row r="499" spans="1:10" x14ac:dyDescent="0.35">
      <c r="A499" t="str">
        <f t="shared" si="16"/>
        <v>PENETRACION (%).T.Alimentos TOTAL INGDE 50 A 59 AÑOS</v>
      </c>
      <c r="B499">
        <v>0</v>
      </c>
      <c r="C499">
        <v>0</v>
      </c>
      <c r="D499" t="s">
        <v>84</v>
      </c>
      <c r="E499">
        <v>31.505680000000002</v>
      </c>
      <c r="F499">
        <v>30.16621</v>
      </c>
      <c r="G499">
        <v>32.00665</v>
      </c>
      <c r="H499">
        <v>29.059650000000001</v>
      </c>
      <c r="I499">
        <v>0</v>
      </c>
      <c r="J499">
        <v>0</v>
      </c>
    </row>
    <row r="500" spans="1:10" x14ac:dyDescent="0.35">
      <c r="A500" t="str">
        <f t="shared" si="16"/>
        <v>PENETRACION (%).T.Alimentos TOTAL INGDE 60 A 75 AÑOS</v>
      </c>
      <c r="B500">
        <v>0</v>
      </c>
      <c r="C500">
        <v>0</v>
      </c>
      <c r="D500" t="s">
        <v>85</v>
      </c>
      <c r="E500">
        <v>36.62115</v>
      </c>
      <c r="F500">
        <v>32.042430000000003</v>
      </c>
      <c r="G500">
        <v>32.732799999999997</v>
      </c>
      <c r="H500">
        <v>29.637619999999998</v>
      </c>
      <c r="I500">
        <v>0</v>
      </c>
      <c r="J500">
        <v>0</v>
      </c>
    </row>
    <row r="501" spans="1:10" x14ac:dyDescent="0.35">
      <c r="A501" t="str">
        <f t="shared" si="16"/>
        <v>PENETRACION (%).T.Alimentos TOTAL INGNIVEL ALTO</v>
      </c>
      <c r="B501">
        <v>0</v>
      </c>
      <c r="C501">
        <v>0</v>
      </c>
      <c r="D501" t="s">
        <v>86</v>
      </c>
      <c r="E501">
        <v>37.932879999999997</v>
      </c>
      <c r="F501">
        <v>33.288260000000001</v>
      </c>
      <c r="G501">
        <v>34.026699999999998</v>
      </c>
      <c r="H501">
        <v>31.107399999999998</v>
      </c>
      <c r="I501">
        <v>0</v>
      </c>
      <c r="J501">
        <v>0</v>
      </c>
    </row>
    <row r="502" spans="1:10" x14ac:dyDescent="0.35">
      <c r="A502" t="str">
        <f t="shared" si="16"/>
        <v>PENETRACION (%).T.Alimentos TOTAL INGNIVEL MEDIO ALTO</v>
      </c>
      <c r="B502">
        <v>0</v>
      </c>
      <c r="C502">
        <v>0</v>
      </c>
      <c r="D502" t="s">
        <v>87</v>
      </c>
      <c r="E502">
        <v>38.419049999999999</v>
      </c>
      <c r="F502">
        <v>32.325659999999999</v>
      </c>
      <c r="G502">
        <v>38.461019999999998</v>
      </c>
      <c r="H502">
        <v>35.370480000000001</v>
      </c>
      <c r="I502">
        <v>0</v>
      </c>
      <c r="J502">
        <v>0</v>
      </c>
    </row>
    <row r="503" spans="1:10" x14ac:dyDescent="0.35">
      <c r="A503" t="str">
        <f t="shared" si="16"/>
        <v>PENETRACION (%).T.Alimentos TOTAL INGNIVEL MEDIO</v>
      </c>
      <c r="B503">
        <v>0</v>
      </c>
      <c r="C503">
        <v>0</v>
      </c>
      <c r="D503" t="s">
        <v>88</v>
      </c>
      <c r="E503">
        <v>38.116599999999998</v>
      </c>
      <c r="F503">
        <v>27.871009999999998</v>
      </c>
      <c r="G503">
        <v>33.15793</v>
      </c>
      <c r="H503">
        <v>27.655139999999999</v>
      </c>
      <c r="I503">
        <v>0</v>
      </c>
      <c r="J503">
        <v>0</v>
      </c>
    </row>
    <row r="504" spans="1:10" x14ac:dyDescent="0.35">
      <c r="A504" t="str">
        <f t="shared" si="16"/>
        <v>PENETRACION (%).T.Alimentos TOTAL INGNIVEL MEDIO BAJO</v>
      </c>
      <c r="B504">
        <v>0</v>
      </c>
      <c r="C504">
        <v>0</v>
      </c>
      <c r="D504" t="s">
        <v>89</v>
      </c>
      <c r="E504">
        <v>27.735469999999999</v>
      </c>
      <c r="F504">
        <v>31.093070000000001</v>
      </c>
      <c r="G504">
        <v>25.273779999999999</v>
      </c>
      <c r="H504">
        <v>23.338339999999999</v>
      </c>
      <c r="I504">
        <v>0</v>
      </c>
      <c r="J504">
        <v>0</v>
      </c>
    </row>
    <row r="505" spans="1:10" x14ac:dyDescent="0.35">
      <c r="A505" t="str">
        <f t="shared" si="16"/>
        <v>PENETRACION (%).T.Alimentos TOTAL INGNIVEL BAJO</v>
      </c>
      <c r="B505">
        <v>0</v>
      </c>
      <c r="C505">
        <v>0</v>
      </c>
      <c r="D505" t="s">
        <v>90</v>
      </c>
      <c r="E505">
        <v>27.674620000000001</v>
      </c>
      <c r="F505">
        <v>28.201609999999999</v>
      </c>
      <c r="G505">
        <v>25.193490000000001</v>
      </c>
      <c r="H505">
        <v>26.65794</v>
      </c>
      <c r="I505">
        <v>0</v>
      </c>
      <c r="J505">
        <v>0</v>
      </c>
    </row>
    <row r="506" spans="1:10" x14ac:dyDescent="0.35">
      <c r="A506" t="str">
        <f>$B$478&amp;$C$506&amp;D506</f>
        <v>PENETRACION (%).T.Carne Ing.T.ESPAÑA</v>
      </c>
      <c r="B506">
        <v>0</v>
      </c>
      <c r="C506" t="s">
        <v>149</v>
      </c>
      <c r="D506" t="s">
        <v>22</v>
      </c>
      <c r="E506">
        <v>25.664750000000002</v>
      </c>
      <c r="F506">
        <v>21.51885</v>
      </c>
      <c r="G506">
        <v>21.635770000000001</v>
      </c>
      <c r="H506">
        <v>20.721679999999999</v>
      </c>
      <c r="I506">
        <v>0</v>
      </c>
      <c r="J506">
        <v>0</v>
      </c>
    </row>
    <row r="507" spans="1:10" x14ac:dyDescent="0.35">
      <c r="A507" t="str">
        <f t="shared" ref="A507:A533" si="17">$B$478&amp;$C$506&amp;D507</f>
        <v>PENETRACION (%).T.Carne Ing.BCN AM</v>
      </c>
      <c r="B507">
        <v>0</v>
      </c>
      <c r="C507">
        <v>0</v>
      </c>
      <c r="D507" t="s">
        <v>72</v>
      </c>
      <c r="E507">
        <v>25.68186</v>
      </c>
      <c r="F507">
        <v>21.74072</v>
      </c>
      <c r="G507">
        <v>19.84862</v>
      </c>
      <c r="H507">
        <v>23.177849999999999</v>
      </c>
      <c r="I507">
        <v>0</v>
      </c>
      <c r="J507">
        <v>0</v>
      </c>
    </row>
    <row r="508" spans="1:10" x14ac:dyDescent="0.35">
      <c r="A508" t="str">
        <f t="shared" si="17"/>
        <v>PENETRACION (%).T.Carne Ing.REST.CAT ARAGON</v>
      </c>
      <c r="B508">
        <v>0</v>
      </c>
      <c r="C508">
        <v>0</v>
      </c>
      <c r="D508" t="s">
        <v>73</v>
      </c>
      <c r="E508">
        <v>20.842510000000001</v>
      </c>
      <c r="F508">
        <v>31.99147</v>
      </c>
      <c r="G508">
        <v>25.014589999999998</v>
      </c>
      <c r="H508">
        <v>17.726520000000001</v>
      </c>
      <c r="I508">
        <v>0</v>
      </c>
      <c r="J508">
        <v>0</v>
      </c>
    </row>
    <row r="509" spans="1:10" x14ac:dyDescent="0.35">
      <c r="A509" t="str">
        <f t="shared" si="17"/>
        <v>PENETRACION (%).T.Carne Ing.LEVANTE</v>
      </c>
      <c r="B509">
        <v>0</v>
      </c>
      <c r="C509">
        <v>0</v>
      </c>
      <c r="D509" t="s">
        <v>74</v>
      </c>
      <c r="E509">
        <v>33.408230000000003</v>
      </c>
      <c r="F509">
        <v>20.763819999999999</v>
      </c>
      <c r="G509">
        <v>33.14208</v>
      </c>
      <c r="H509">
        <v>24.91047</v>
      </c>
      <c r="I509">
        <v>0</v>
      </c>
      <c r="J509">
        <v>0</v>
      </c>
    </row>
    <row r="510" spans="1:10" x14ac:dyDescent="0.35">
      <c r="A510" t="str">
        <f t="shared" si="17"/>
        <v>PENETRACION (%).T.Carne Ing.ANDALUCIA</v>
      </c>
      <c r="B510">
        <v>0</v>
      </c>
      <c r="C510">
        <v>0</v>
      </c>
      <c r="D510" t="s">
        <v>75</v>
      </c>
      <c r="E510">
        <v>21.868980000000001</v>
      </c>
      <c r="F510">
        <v>18.718900000000001</v>
      </c>
      <c r="G510">
        <v>19.37576</v>
      </c>
      <c r="H510">
        <v>19.065270000000002</v>
      </c>
      <c r="I510">
        <v>0</v>
      </c>
      <c r="J510">
        <v>0</v>
      </c>
    </row>
    <row r="511" spans="1:10" x14ac:dyDescent="0.35">
      <c r="A511" t="str">
        <f t="shared" si="17"/>
        <v>PENETRACION (%).T.Carne Ing.MDD AM</v>
      </c>
      <c r="B511">
        <v>0</v>
      </c>
      <c r="C511">
        <v>0</v>
      </c>
      <c r="D511" t="s">
        <v>76</v>
      </c>
      <c r="E511">
        <v>36.355989999999998</v>
      </c>
      <c r="F511">
        <v>23.941960000000002</v>
      </c>
      <c r="G511">
        <v>19.971969999999999</v>
      </c>
      <c r="H511">
        <v>26.381419999999999</v>
      </c>
      <c r="I511">
        <v>0</v>
      </c>
      <c r="J511">
        <v>0</v>
      </c>
    </row>
    <row r="512" spans="1:10" x14ac:dyDescent="0.35">
      <c r="A512" t="str">
        <f t="shared" si="17"/>
        <v>PENETRACION (%).T.Carne Ing.RTO CENTRO</v>
      </c>
      <c r="B512">
        <v>0</v>
      </c>
      <c r="C512">
        <v>0</v>
      </c>
      <c r="D512" t="s">
        <v>77</v>
      </c>
      <c r="E512">
        <v>25.094449999999998</v>
      </c>
      <c r="F512">
        <v>19.666519999999998</v>
      </c>
      <c r="G512">
        <v>26.641020000000001</v>
      </c>
      <c r="H512">
        <v>19.169239999999999</v>
      </c>
      <c r="I512">
        <v>0</v>
      </c>
      <c r="J512">
        <v>0</v>
      </c>
    </row>
    <row r="513" spans="1:10" x14ac:dyDescent="0.35">
      <c r="A513" t="str">
        <f t="shared" si="17"/>
        <v>PENETRACION (%).T.Carne Ing.NORTE-CENTRO</v>
      </c>
      <c r="B513">
        <v>0</v>
      </c>
      <c r="C513">
        <v>0</v>
      </c>
      <c r="D513" t="s">
        <v>78</v>
      </c>
      <c r="E513">
        <v>20.748429999999999</v>
      </c>
      <c r="F513">
        <v>16.35378</v>
      </c>
      <c r="G513">
        <v>11.463710000000001</v>
      </c>
      <c r="H513">
        <v>12.06826</v>
      </c>
      <c r="I513">
        <v>0</v>
      </c>
      <c r="J513">
        <v>0</v>
      </c>
    </row>
    <row r="514" spans="1:10" x14ac:dyDescent="0.35">
      <c r="A514" t="str">
        <f t="shared" si="17"/>
        <v>PENETRACION (%).T.Carne Ing.NOROESTE</v>
      </c>
      <c r="B514">
        <v>0</v>
      </c>
      <c r="C514">
        <v>0</v>
      </c>
      <c r="D514" t="s">
        <v>79</v>
      </c>
      <c r="E514">
        <v>25.424060000000001</v>
      </c>
      <c r="F514">
        <v>24.773</v>
      </c>
      <c r="G514">
        <v>17.068919999999999</v>
      </c>
      <c r="H514">
        <v>23.344470000000001</v>
      </c>
      <c r="I514">
        <v>0</v>
      </c>
      <c r="J514">
        <v>0</v>
      </c>
    </row>
    <row r="515" spans="1:10" x14ac:dyDescent="0.35">
      <c r="A515" t="str">
        <f t="shared" si="17"/>
        <v>PENETRACION (%).T.Carne Ing.&lt;2MIL</v>
      </c>
      <c r="B515">
        <v>0</v>
      </c>
      <c r="C515">
        <v>0</v>
      </c>
      <c r="D515" t="s">
        <v>41</v>
      </c>
      <c r="E515">
        <v>16.25516</v>
      </c>
      <c r="F515">
        <v>22.76558</v>
      </c>
      <c r="G515">
        <v>18.143709999999999</v>
      </c>
      <c r="H515">
        <v>15.43698</v>
      </c>
      <c r="I515">
        <v>0</v>
      </c>
      <c r="J515">
        <v>0</v>
      </c>
    </row>
    <row r="516" spans="1:10" x14ac:dyDescent="0.35">
      <c r="A516" t="str">
        <f t="shared" si="17"/>
        <v>PENETRACION (%).T.Carne Ing.2-5MIL</v>
      </c>
      <c r="B516">
        <v>0</v>
      </c>
      <c r="C516">
        <v>0</v>
      </c>
      <c r="D516" t="s">
        <v>44</v>
      </c>
      <c r="E516">
        <v>33.116289999999999</v>
      </c>
      <c r="F516">
        <v>12.18662</v>
      </c>
      <c r="G516">
        <v>22.066420000000001</v>
      </c>
      <c r="H516">
        <v>20.345859999999998</v>
      </c>
      <c r="I516">
        <v>0</v>
      </c>
      <c r="J516">
        <v>0</v>
      </c>
    </row>
    <row r="517" spans="1:10" x14ac:dyDescent="0.35">
      <c r="A517" t="str">
        <f t="shared" si="17"/>
        <v>PENETRACION (%).T.Carne Ing.5-10MIL</v>
      </c>
      <c r="B517">
        <v>0</v>
      </c>
      <c r="C517">
        <v>0</v>
      </c>
      <c r="D517" t="s">
        <v>46</v>
      </c>
      <c r="E517">
        <v>35.281930000000003</v>
      </c>
      <c r="F517">
        <v>25.208680000000001</v>
      </c>
      <c r="G517">
        <v>22.0549</v>
      </c>
      <c r="H517">
        <v>14.65082</v>
      </c>
      <c r="I517">
        <v>0</v>
      </c>
      <c r="J517">
        <v>0</v>
      </c>
    </row>
    <row r="518" spans="1:10" x14ac:dyDescent="0.35">
      <c r="A518" t="str">
        <f t="shared" si="17"/>
        <v>PENETRACION (%).T.Carne Ing.10-30MIL</v>
      </c>
      <c r="B518">
        <v>0</v>
      </c>
      <c r="C518">
        <v>0</v>
      </c>
      <c r="D518" t="s">
        <v>48</v>
      </c>
      <c r="E518">
        <v>26.98386</v>
      </c>
      <c r="F518">
        <v>30.58728</v>
      </c>
      <c r="G518">
        <v>25.512429999999998</v>
      </c>
      <c r="H518">
        <v>31.86834</v>
      </c>
      <c r="I518">
        <v>0</v>
      </c>
      <c r="J518">
        <v>0</v>
      </c>
    </row>
    <row r="519" spans="1:10" x14ac:dyDescent="0.35">
      <c r="A519" t="str">
        <f t="shared" si="17"/>
        <v>PENETRACION (%).T.Carne Ing.30-100MIL</v>
      </c>
      <c r="B519">
        <v>0</v>
      </c>
      <c r="C519">
        <v>0</v>
      </c>
      <c r="D519" t="s">
        <v>50</v>
      </c>
      <c r="E519">
        <v>27.77495</v>
      </c>
      <c r="F519">
        <v>22.761310000000002</v>
      </c>
      <c r="G519">
        <v>25.423549999999999</v>
      </c>
      <c r="H519">
        <v>22.472460000000002</v>
      </c>
      <c r="I519">
        <v>0</v>
      </c>
      <c r="J519">
        <v>0</v>
      </c>
    </row>
    <row r="520" spans="1:10" x14ac:dyDescent="0.35">
      <c r="A520" t="str">
        <f t="shared" si="17"/>
        <v>PENETRACION (%).T.Carne Ing.100-200MIL</v>
      </c>
      <c r="B520">
        <v>0</v>
      </c>
      <c r="C520">
        <v>0</v>
      </c>
      <c r="D520" t="s">
        <v>52</v>
      </c>
      <c r="E520">
        <v>19.976140000000001</v>
      </c>
      <c r="F520">
        <v>16.053789999999999</v>
      </c>
      <c r="G520">
        <v>19.933730000000001</v>
      </c>
      <c r="H520">
        <v>14.399940000000001</v>
      </c>
      <c r="I520">
        <v>0</v>
      </c>
      <c r="J520">
        <v>0</v>
      </c>
    </row>
    <row r="521" spans="1:10" x14ac:dyDescent="0.35">
      <c r="A521" t="str">
        <f t="shared" si="17"/>
        <v>PENETRACION (%).T.Carne Ing.200-500MIL</v>
      </c>
      <c r="B521">
        <v>0</v>
      </c>
      <c r="C521">
        <v>0</v>
      </c>
      <c r="D521" t="s">
        <v>54</v>
      </c>
      <c r="E521">
        <v>22.790980000000001</v>
      </c>
      <c r="F521">
        <v>21.396629999999998</v>
      </c>
      <c r="G521">
        <v>22.562480000000001</v>
      </c>
      <c r="H521">
        <v>24.034210000000002</v>
      </c>
      <c r="I521">
        <v>0</v>
      </c>
      <c r="J521">
        <v>0</v>
      </c>
    </row>
    <row r="522" spans="1:10" x14ac:dyDescent="0.35">
      <c r="A522" t="str">
        <f t="shared" si="17"/>
        <v>PENETRACION (%).T.Carne Ing.&gt;500MIL</v>
      </c>
      <c r="B522">
        <v>0</v>
      </c>
      <c r="C522">
        <v>0</v>
      </c>
      <c r="D522" t="s">
        <v>56</v>
      </c>
      <c r="E522">
        <v>26.853819999999999</v>
      </c>
      <c r="F522">
        <v>19.918780000000002</v>
      </c>
      <c r="G522">
        <v>17.233889999999999</v>
      </c>
      <c r="H522">
        <v>16.512640000000001</v>
      </c>
      <c r="I522">
        <v>0</v>
      </c>
      <c r="J522">
        <v>0</v>
      </c>
    </row>
    <row r="523" spans="1:10" x14ac:dyDescent="0.35">
      <c r="A523" t="str">
        <f t="shared" si="17"/>
        <v>PENETRACION (%).T.Carne Ing.DE 15 A 19 AÑOS</v>
      </c>
      <c r="B523">
        <v>0</v>
      </c>
      <c r="C523">
        <v>0</v>
      </c>
      <c r="D523" t="s">
        <v>80</v>
      </c>
      <c r="E523">
        <v>31.0318</v>
      </c>
      <c r="F523">
        <v>25.276530000000001</v>
      </c>
      <c r="G523">
        <v>28.74044</v>
      </c>
      <c r="H523">
        <v>15.745100000000001</v>
      </c>
      <c r="I523">
        <v>0</v>
      </c>
      <c r="J523">
        <v>0</v>
      </c>
    </row>
    <row r="524" spans="1:10" x14ac:dyDescent="0.35">
      <c r="A524" t="str">
        <f t="shared" si="17"/>
        <v>PENETRACION (%).T.Carne Ing.DE 20 A 24 AÑOS</v>
      </c>
      <c r="B524">
        <v>0</v>
      </c>
      <c r="C524">
        <v>0</v>
      </c>
      <c r="D524" t="s">
        <v>81</v>
      </c>
      <c r="E524">
        <v>18.0596</v>
      </c>
      <c r="F524">
        <v>19.68826</v>
      </c>
      <c r="G524">
        <v>15.707280000000001</v>
      </c>
      <c r="H524">
        <v>27.495069999999998</v>
      </c>
      <c r="I524">
        <v>0</v>
      </c>
      <c r="J524">
        <v>0</v>
      </c>
    </row>
    <row r="525" spans="1:10" x14ac:dyDescent="0.35">
      <c r="A525" t="str">
        <f t="shared" si="17"/>
        <v>PENETRACION (%).T.Carne Ing.DE 25 A 34 AÑOS</v>
      </c>
      <c r="B525">
        <v>0</v>
      </c>
      <c r="C525">
        <v>0</v>
      </c>
      <c r="D525" t="s">
        <v>82</v>
      </c>
      <c r="E525">
        <v>31.21715</v>
      </c>
      <c r="F525">
        <v>23.024519999999999</v>
      </c>
      <c r="G525">
        <v>20.684660000000001</v>
      </c>
      <c r="H525">
        <v>20.457809999999998</v>
      </c>
      <c r="I525">
        <v>0</v>
      </c>
      <c r="J525">
        <v>0</v>
      </c>
    </row>
    <row r="526" spans="1:10" x14ac:dyDescent="0.35">
      <c r="A526" t="str">
        <f t="shared" si="17"/>
        <v>PENETRACION (%).T.Carne Ing.DE 35 A 49 AÑOS</v>
      </c>
      <c r="B526">
        <v>0</v>
      </c>
      <c r="C526">
        <v>0</v>
      </c>
      <c r="D526" t="s">
        <v>83</v>
      </c>
      <c r="E526">
        <v>26.211020000000001</v>
      </c>
      <c r="F526">
        <v>22.83615</v>
      </c>
      <c r="G526">
        <v>21.254580000000001</v>
      </c>
      <c r="H526">
        <v>19.373899999999999</v>
      </c>
      <c r="I526">
        <v>0</v>
      </c>
      <c r="J526">
        <v>0</v>
      </c>
    </row>
    <row r="527" spans="1:10" x14ac:dyDescent="0.35">
      <c r="A527" t="str">
        <f t="shared" si="17"/>
        <v>PENETRACION (%).T.Carne Ing.DE 50 A 59 AÑOS</v>
      </c>
      <c r="B527">
        <v>0</v>
      </c>
      <c r="C527">
        <v>0</v>
      </c>
      <c r="D527" t="s">
        <v>84</v>
      </c>
      <c r="E527">
        <v>24.722840000000001</v>
      </c>
      <c r="F527">
        <v>21.56869</v>
      </c>
      <c r="G527">
        <v>24.260639999999999</v>
      </c>
      <c r="H527">
        <v>27.882010000000001</v>
      </c>
      <c r="I527">
        <v>0</v>
      </c>
      <c r="J527">
        <v>0</v>
      </c>
    </row>
    <row r="528" spans="1:10" x14ac:dyDescent="0.35">
      <c r="A528" t="str">
        <f t="shared" si="17"/>
        <v>PENETRACION (%).T.Carne Ing.DE 60 A 75 AÑOS</v>
      </c>
      <c r="B528">
        <v>0</v>
      </c>
      <c r="C528">
        <v>0</v>
      </c>
      <c r="D528" t="s">
        <v>85</v>
      </c>
      <c r="E528">
        <v>25.816659999999999</v>
      </c>
      <c r="F528">
        <v>19.900449999999999</v>
      </c>
      <c r="G528">
        <v>21.134509999999999</v>
      </c>
      <c r="H528">
        <v>18.59093</v>
      </c>
      <c r="I528">
        <v>0</v>
      </c>
      <c r="J528">
        <v>0</v>
      </c>
    </row>
    <row r="529" spans="1:10" x14ac:dyDescent="0.35">
      <c r="A529" t="str">
        <f t="shared" si="17"/>
        <v>PENETRACION (%).T.Carne Ing.NIVEL ALTO</v>
      </c>
      <c r="B529">
        <v>0</v>
      </c>
      <c r="C529">
        <v>0</v>
      </c>
      <c r="D529" t="s">
        <v>86</v>
      </c>
      <c r="E529">
        <v>28.45298</v>
      </c>
      <c r="F529">
        <v>23.422540000000001</v>
      </c>
      <c r="G529">
        <v>23.447620000000001</v>
      </c>
      <c r="H529">
        <v>25.133520000000001</v>
      </c>
      <c r="I529">
        <v>0</v>
      </c>
      <c r="J529">
        <v>0</v>
      </c>
    </row>
    <row r="530" spans="1:10" x14ac:dyDescent="0.35">
      <c r="A530" t="str">
        <f t="shared" si="17"/>
        <v>PENETRACION (%).T.Carne Ing.NIVEL MEDIO ALTO</v>
      </c>
      <c r="B530">
        <v>0</v>
      </c>
      <c r="C530">
        <v>0</v>
      </c>
      <c r="D530" t="s">
        <v>87</v>
      </c>
      <c r="E530">
        <v>34.74315</v>
      </c>
      <c r="F530">
        <v>22.472570000000001</v>
      </c>
      <c r="G530">
        <v>24.338090000000001</v>
      </c>
      <c r="H530">
        <v>22.25393</v>
      </c>
      <c r="I530">
        <v>0</v>
      </c>
      <c r="J530">
        <v>0</v>
      </c>
    </row>
    <row r="531" spans="1:10" x14ac:dyDescent="0.35">
      <c r="A531" t="str">
        <f t="shared" si="17"/>
        <v>PENETRACION (%).T.Carne Ing.NIVEL MEDIO</v>
      </c>
      <c r="B531">
        <v>0</v>
      </c>
      <c r="C531">
        <v>0</v>
      </c>
      <c r="D531" t="s">
        <v>88</v>
      </c>
      <c r="E531">
        <v>26.494589999999999</v>
      </c>
      <c r="F531">
        <v>17.071719999999999</v>
      </c>
      <c r="G531">
        <v>20.767759999999999</v>
      </c>
      <c r="H531">
        <v>20.1753</v>
      </c>
      <c r="I531">
        <v>0</v>
      </c>
      <c r="J531">
        <v>0</v>
      </c>
    </row>
    <row r="532" spans="1:10" x14ac:dyDescent="0.35">
      <c r="A532" t="str">
        <f t="shared" si="17"/>
        <v>PENETRACION (%).T.Carne Ing.NIVEL MEDIO BAJO</v>
      </c>
      <c r="B532">
        <v>0</v>
      </c>
      <c r="C532">
        <v>0</v>
      </c>
      <c r="D532" t="s">
        <v>89</v>
      </c>
      <c r="E532">
        <v>21.263210000000001</v>
      </c>
      <c r="F532">
        <v>22.890129999999999</v>
      </c>
      <c r="G532">
        <v>18.30339</v>
      </c>
      <c r="H532">
        <v>16.82124</v>
      </c>
      <c r="I532">
        <v>0</v>
      </c>
      <c r="J532">
        <v>0</v>
      </c>
    </row>
    <row r="533" spans="1:10" x14ac:dyDescent="0.35">
      <c r="A533" t="str">
        <f t="shared" si="17"/>
        <v>PENETRACION (%).T.Carne Ing.NIVEL BAJO</v>
      </c>
      <c r="B533">
        <v>0</v>
      </c>
      <c r="C533">
        <v>0</v>
      </c>
      <c r="D533" t="s">
        <v>90</v>
      </c>
      <c r="E533">
        <v>20.650459999999999</v>
      </c>
      <c r="F533">
        <v>23.418060000000001</v>
      </c>
      <c r="G533">
        <v>22.134250000000002</v>
      </c>
      <c r="H533">
        <v>20.63897</v>
      </c>
      <c r="I533">
        <v>0</v>
      </c>
      <c r="J533">
        <v>0</v>
      </c>
    </row>
    <row r="534" spans="1:10" x14ac:dyDescent="0.35">
      <c r="A534" t="str">
        <f>$B$478&amp;$C$534&amp;D534</f>
        <v>PENETRACION (%).T.Pescados/Marisc.IngT.ESPAÑA</v>
      </c>
      <c r="B534">
        <v>0</v>
      </c>
      <c r="C534" t="s">
        <v>150</v>
      </c>
      <c r="D534" t="s">
        <v>22</v>
      </c>
      <c r="E534">
        <v>10.192679999999999</v>
      </c>
      <c r="F534">
        <v>9.4213640000000005</v>
      </c>
      <c r="G534">
        <v>9.8320469999999993</v>
      </c>
      <c r="H534">
        <v>6.9126289999999999</v>
      </c>
      <c r="I534">
        <v>0</v>
      </c>
      <c r="J534">
        <v>0</v>
      </c>
    </row>
    <row r="535" spans="1:10" x14ac:dyDescent="0.35">
      <c r="A535" t="str">
        <f t="shared" ref="A535:A561" si="18">$B$478&amp;$C$534&amp;D535</f>
        <v>PENETRACION (%).T.Pescados/Marisc.IngBCN AM</v>
      </c>
      <c r="B535">
        <v>0</v>
      </c>
      <c r="C535">
        <v>0</v>
      </c>
      <c r="D535" t="s">
        <v>72</v>
      </c>
      <c r="E535">
        <v>11.242929999999999</v>
      </c>
      <c r="F535">
        <v>15.018190000000001</v>
      </c>
      <c r="G535">
        <v>7.2883519999999997</v>
      </c>
      <c r="H535">
        <v>10.412229999999999</v>
      </c>
      <c r="I535">
        <v>0</v>
      </c>
      <c r="J535">
        <v>0</v>
      </c>
    </row>
    <row r="536" spans="1:10" x14ac:dyDescent="0.35">
      <c r="A536" t="str">
        <f t="shared" si="18"/>
        <v>PENETRACION (%).T.Pescados/Marisc.IngREST.CAT ARAGON</v>
      </c>
      <c r="B536">
        <v>0</v>
      </c>
      <c r="C536">
        <v>0</v>
      </c>
      <c r="D536" t="s">
        <v>73</v>
      </c>
      <c r="E536">
        <v>14.0465</v>
      </c>
      <c r="F536">
        <v>9.2943519999999999</v>
      </c>
      <c r="G536">
        <v>14.600860000000001</v>
      </c>
      <c r="H536">
        <v>7.8104829999999996</v>
      </c>
      <c r="I536">
        <v>0</v>
      </c>
      <c r="J536">
        <v>0</v>
      </c>
    </row>
    <row r="537" spans="1:10" x14ac:dyDescent="0.35">
      <c r="A537" t="str">
        <f t="shared" si="18"/>
        <v>PENETRACION (%).T.Pescados/Marisc.IngLEVANTE</v>
      </c>
      <c r="B537">
        <v>0</v>
      </c>
      <c r="C537">
        <v>0</v>
      </c>
      <c r="D537" t="s">
        <v>74</v>
      </c>
      <c r="E537">
        <v>16.13589</v>
      </c>
      <c r="F537">
        <v>11.22053</v>
      </c>
      <c r="G537">
        <v>13.08398</v>
      </c>
      <c r="H537">
        <v>9.0484559999999998</v>
      </c>
      <c r="I537">
        <v>0</v>
      </c>
      <c r="J537">
        <v>0</v>
      </c>
    </row>
    <row r="538" spans="1:10" x14ac:dyDescent="0.35">
      <c r="A538" t="str">
        <f t="shared" si="18"/>
        <v>PENETRACION (%).T.Pescados/Marisc.IngANDALUCIA</v>
      </c>
      <c r="B538">
        <v>0</v>
      </c>
      <c r="C538">
        <v>0</v>
      </c>
      <c r="D538" t="s">
        <v>75</v>
      </c>
      <c r="E538">
        <v>9.2802930000000003</v>
      </c>
      <c r="F538">
        <v>9.2689679999999992</v>
      </c>
      <c r="G538">
        <v>9.9917890000000007</v>
      </c>
      <c r="H538">
        <v>7.6902559999999998</v>
      </c>
      <c r="I538">
        <v>0</v>
      </c>
      <c r="J538">
        <v>0</v>
      </c>
    </row>
    <row r="539" spans="1:10" x14ac:dyDescent="0.35">
      <c r="A539" t="str">
        <f t="shared" si="18"/>
        <v>PENETRACION (%).T.Pescados/Marisc.IngMDD AM</v>
      </c>
      <c r="B539">
        <v>0</v>
      </c>
      <c r="C539">
        <v>0</v>
      </c>
      <c r="D539" t="s">
        <v>76</v>
      </c>
      <c r="E539">
        <v>12.077959999999999</v>
      </c>
      <c r="F539">
        <v>12.96306</v>
      </c>
      <c r="G539">
        <v>9.0017809999999994</v>
      </c>
      <c r="H539">
        <v>5.1746259999999999</v>
      </c>
      <c r="I539">
        <v>0</v>
      </c>
      <c r="J539">
        <v>0</v>
      </c>
    </row>
    <row r="540" spans="1:10" x14ac:dyDescent="0.35">
      <c r="A540" t="str">
        <f t="shared" si="18"/>
        <v>PENETRACION (%).T.Pescados/Marisc.IngRTO CENTRO</v>
      </c>
      <c r="B540">
        <v>0</v>
      </c>
      <c r="C540">
        <v>0</v>
      </c>
      <c r="D540" t="s">
        <v>77</v>
      </c>
      <c r="E540">
        <v>9.7280510000000007</v>
      </c>
      <c r="F540">
        <v>8.9044720000000002</v>
      </c>
      <c r="G540">
        <v>8.6049489999999995</v>
      </c>
      <c r="H540">
        <v>5.7403310000000003</v>
      </c>
      <c r="I540">
        <v>0</v>
      </c>
      <c r="J540">
        <v>0</v>
      </c>
    </row>
    <row r="541" spans="1:10" x14ac:dyDescent="0.35">
      <c r="A541" t="str">
        <f t="shared" si="18"/>
        <v>PENETRACION (%).T.Pescados/Marisc.IngNORTE-CENTRO</v>
      </c>
      <c r="B541">
        <v>0</v>
      </c>
      <c r="C541">
        <v>0</v>
      </c>
      <c r="D541" t="s">
        <v>78</v>
      </c>
      <c r="E541">
        <v>4.9899329999999997</v>
      </c>
      <c r="F541">
        <v>4.9703720000000002</v>
      </c>
      <c r="G541">
        <v>11.55087</v>
      </c>
      <c r="H541">
        <v>7.0166130000000004</v>
      </c>
      <c r="I541">
        <v>0</v>
      </c>
      <c r="J541">
        <v>0</v>
      </c>
    </row>
    <row r="542" spans="1:10" x14ac:dyDescent="0.35">
      <c r="A542" t="str">
        <f t="shared" si="18"/>
        <v>PENETRACION (%).T.Pescados/Marisc.IngNOROESTE</v>
      </c>
      <c r="B542">
        <v>0</v>
      </c>
      <c r="C542">
        <v>0</v>
      </c>
      <c r="D542" t="s">
        <v>79</v>
      </c>
      <c r="E542">
        <v>14.4542</v>
      </c>
      <c r="F542">
        <v>13.04757</v>
      </c>
      <c r="G542">
        <v>11.049530000000001</v>
      </c>
      <c r="H542">
        <v>8.9074609999999996</v>
      </c>
      <c r="I542">
        <v>0</v>
      </c>
      <c r="J542">
        <v>0</v>
      </c>
    </row>
    <row r="543" spans="1:10" x14ac:dyDescent="0.35">
      <c r="A543" t="str">
        <f t="shared" si="18"/>
        <v>PENETRACION (%).T.Pescados/Marisc.Ing&lt;2MIL</v>
      </c>
      <c r="B543">
        <v>0</v>
      </c>
      <c r="C543">
        <v>0</v>
      </c>
      <c r="D543" t="s">
        <v>41</v>
      </c>
      <c r="E543">
        <v>7.3717969999999999</v>
      </c>
      <c r="F543">
        <v>14.64526</v>
      </c>
      <c r="G543">
        <v>12.440009999999999</v>
      </c>
      <c r="H543">
        <v>0</v>
      </c>
      <c r="I543">
        <v>0</v>
      </c>
      <c r="J543">
        <v>0</v>
      </c>
    </row>
    <row r="544" spans="1:10" x14ac:dyDescent="0.35">
      <c r="A544" t="str">
        <f t="shared" si="18"/>
        <v>PENETRACION (%).T.Pescados/Marisc.Ing2-5MIL</v>
      </c>
      <c r="B544">
        <v>0</v>
      </c>
      <c r="C544">
        <v>0</v>
      </c>
      <c r="D544" t="s">
        <v>44</v>
      </c>
      <c r="E544">
        <v>11.010400000000001</v>
      </c>
      <c r="F544">
        <v>10.53851</v>
      </c>
      <c r="G544">
        <v>10.342650000000001</v>
      </c>
      <c r="H544">
        <v>6.7325670000000004</v>
      </c>
      <c r="I544">
        <v>0</v>
      </c>
      <c r="J544">
        <v>0</v>
      </c>
    </row>
    <row r="545" spans="1:10" x14ac:dyDescent="0.35">
      <c r="A545" t="str">
        <f t="shared" si="18"/>
        <v>PENETRACION (%).T.Pescados/Marisc.Ing5-10MIL</v>
      </c>
      <c r="B545">
        <v>0</v>
      </c>
      <c r="C545">
        <v>0</v>
      </c>
      <c r="D545" t="s">
        <v>46</v>
      </c>
      <c r="E545">
        <v>9.6055840000000003</v>
      </c>
      <c r="F545">
        <v>4.0329300000000003</v>
      </c>
      <c r="G545">
        <v>12.05707</v>
      </c>
      <c r="H545">
        <v>6.9430259999999997</v>
      </c>
      <c r="I545">
        <v>0</v>
      </c>
      <c r="J545">
        <v>0</v>
      </c>
    </row>
    <row r="546" spans="1:10" x14ac:dyDescent="0.35">
      <c r="A546" t="str">
        <f t="shared" si="18"/>
        <v>PENETRACION (%).T.Pescados/Marisc.Ing10-30MIL</v>
      </c>
      <c r="B546">
        <v>0</v>
      </c>
      <c r="C546">
        <v>0</v>
      </c>
      <c r="D546" t="s">
        <v>48</v>
      </c>
      <c r="E546">
        <v>12.44843</v>
      </c>
      <c r="F546">
        <v>12.73349</v>
      </c>
      <c r="G546">
        <v>10.443709999999999</v>
      </c>
      <c r="H546">
        <v>9.7058020000000003</v>
      </c>
      <c r="I546">
        <v>0</v>
      </c>
      <c r="J546">
        <v>0</v>
      </c>
    </row>
    <row r="547" spans="1:10" x14ac:dyDescent="0.35">
      <c r="A547" t="str">
        <f t="shared" si="18"/>
        <v>PENETRACION (%).T.Pescados/Marisc.Ing30-100MIL</v>
      </c>
      <c r="B547">
        <v>0</v>
      </c>
      <c r="C547">
        <v>0</v>
      </c>
      <c r="D547" t="s">
        <v>50</v>
      </c>
      <c r="E547">
        <v>8.4189030000000002</v>
      </c>
      <c r="F547">
        <v>14.9815</v>
      </c>
      <c r="G547">
        <v>11.30101</v>
      </c>
      <c r="H547">
        <v>9.4519169999999999</v>
      </c>
      <c r="I547">
        <v>0</v>
      </c>
      <c r="J547">
        <v>0</v>
      </c>
    </row>
    <row r="548" spans="1:10" x14ac:dyDescent="0.35">
      <c r="A548" t="str">
        <f t="shared" si="18"/>
        <v>PENETRACION (%).T.Pescados/Marisc.Ing100-200MIL</v>
      </c>
      <c r="B548">
        <v>0</v>
      </c>
      <c r="C548">
        <v>0</v>
      </c>
      <c r="D548" t="s">
        <v>52</v>
      </c>
      <c r="E548">
        <v>10.91051</v>
      </c>
      <c r="F548">
        <v>7.1378110000000001</v>
      </c>
      <c r="G548">
        <v>7.5977779999999999</v>
      </c>
      <c r="H548">
        <v>6.3990960000000001</v>
      </c>
      <c r="I548">
        <v>0</v>
      </c>
      <c r="J548">
        <v>0</v>
      </c>
    </row>
    <row r="549" spans="1:10" x14ac:dyDescent="0.35">
      <c r="A549" t="str">
        <f t="shared" si="18"/>
        <v>PENETRACION (%).T.Pescados/Marisc.Ing200-500MIL</v>
      </c>
      <c r="B549">
        <v>0</v>
      </c>
      <c r="C549">
        <v>0</v>
      </c>
      <c r="D549" t="s">
        <v>54</v>
      </c>
      <c r="E549">
        <v>12.14531</v>
      </c>
      <c r="F549">
        <v>9.3417820000000003</v>
      </c>
      <c r="G549">
        <v>11.19905</v>
      </c>
      <c r="H549">
        <v>5.9212790000000002</v>
      </c>
      <c r="I549">
        <v>0</v>
      </c>
      <c r="J549">
        <v>0</v>
      </c>
    </row>
    <row r="550" spans="1:10" x14ac:dyDescent="0.35">
      <c r="A550" t="str">
        <f t="shared" si="18"/>
        <v>PENETRACION (%).T.Pescados/Marisc.Ing&gt;500MIL</v>
      </c>
      <c r="B550">
        <v>0</v>
      </c>
      <c r="C550">
        <v>0</v>
      </c>
      <c r="D550" t="s">
        <v>56</v>
      </c>
      <c r="E550">
        <v>10.7865</v>
      </c>
      <c r="F550">
        <v>9.2831220000000005</v>
      </c>
      <c r="G550">
        <v>8.2422699999999995</v>
      </c>
      <c r="H550">
        <v>6.6468559999999997</v>
      </c>
      <c r="I550">
        <v>0</v>
      </c>
      <c r="J550">
        <v>0</v>
      </c>
    </row>
    <row r="551" spans="1:10" x14ac:dyDescent="0.35">
      <c r="A551" t="str">
        <f t="shared" si="18"/>
        <v>PENETRACION (%).T.Pescados/Marisc.IngDE 15 A 19 AÑOS</v>
      </c>
      <c r="B551">
        <v>0</v>
      </c>
      <c r="C551">
        <v>0</v>
      </c>
      <c r="D551" t="s">
        <v>80</v>
      </c>
      <c r="E551">
        <v>7.4849309999999996</v>
      </c>
      <c r="F551">
        <v>0</v>
      </c>
      <c r="G551">
        <v>6.902285</v>
      </c>
      <c r="H551">
        <v>4.1578220000000004</v>
      </c>
      <c r="I551">
        <v>0</v>
      </c>
      <c r="J551">
        <v>0</v>
      </c>
    </row>
    <row r="552" spans="1:10" x14ac:dyDescent="0.35">
      <c r="A552" t="str">
        <f t="shared" si="18"/>
        <v>PENETRACION (%).T.Pescados/Marisc.IngDE 20 A 24 AÑOS</v>
      </c>
      <c r="B552">
        <v>0</v>
      </c>
      <c r="C552">
        <v>0</v>
      </c>
      <c r="D552" t="s">
        <v>81</v>
      </c>
      <c r="E552">
        <v>5.2584840000000002</v>
      </c>
      <c r="F552">
        <v>7.794448</v>
      </c>
      <c r="G552">
        <v>5.0387560000000002</v>
      </c>
      <c r="H552">
        <v>4.7403069999999996</v>
      </c>
      <c r="I552">
        <v>0</v>
      </c>
      <c r="J552">
        <v>0</v>
      </c>
    </row>
    <row r="553" spans="1:10" x14ac:dyDescent="0.35">
      <c r="A553" t="str">
        <f t="shared" si="18"/>
        <v>PENETRACION (%).T.Pescados/Marisc.IngDE 25 A 34 AÑOS</v>
      </c>
      <c r="B553">
        <v>0</v>
      </c>
      <c r="C553">
        <v>0</v>
      </c>
      <c r="D553" t="s">
        <v>82</v>
      </c>
      <c r="E553">
        <v>8.4911949999999994</v>
      </c>
      <c r="F553">
        <v>9.2993629999999996</v>
      </c>
      <c r="G553">
        <v>6.6390979999999997</v>
      </c>
      <c r="H553">
        <v>4.3742470000000004</v>
      </c>
      <c r="I553">
        <v>0</v>
      </c>
      <c r="J553">
        <v>0</v>
      </c>
    </row>
    <row r="554" spans="1:10" x14ac:dyDescent="0.35">
      <c r="A554" t="str">
        <f t="shared" si="18"/>
        <v>PENETRACION (%).T.Pescados/Marisc.IngDE 35 A 49 AÑOS</v>
      </c>
      <c r="B554">
        <v>0</v>
      </c>
      <c r="C554">
        <v>0</v>
      </c>
      <c r="D554" t="s">
        <v>83</v>
      </c>
      <c r="E554">
        <v>9.2488639999999993</v>
      </c>
      <c r="F554">
        <v>7.0142239999999996</v>
      </c>
      <c r="G554">
        <v>9.0076239999999999</v>
      </c>
      <c r="H554">
        <v>6.704332</v>
      </c>
      <c r="I554">
        <v>0</v>
      </c>
      <c r="J554">
        <v>0</v>
      </c>
    </row>
    <row r="555" spans="1:10" x14ac:dyDescent="0.35">
      <c r="A555" t="str">
        <f t="shared" si="18"/>
        <v>PENETRACION (%).T.Pescados/Marisc.IngDE 50 A 59 AÑOS</v>
      </c>
      <c r="B555">
        <v>0</v>
      </c>
      <c r="C555">
        <v>0</v>
      </c>
      <c r="D555" t="s">
        <v>84</v>
      </c>
      <c r="E555">
        <v>7.7952079999999997</v>
      </c>
      <c r="F555">
        <v>14.17245</v>
      </c>
      <c r="G555">
        <v>13.335940000000001</v>
      </c>
      <c r="H555">
        <v>10.194929999999999</v>
      </c>
      <c r="I555">
        <v>0</v>
      </c>
      <c r="J555">
        <v>0</v>
      </c>
    </row>
    <row r="556" spans="1:10" x14ac:dyDescent="0.35">
      <c r="A556" t="str">
        <f t="shared" si="18"/>
        <v>PENETRACION (%).T.Pescados/Marisc.IngDE 60 A 75 AÑOS</v>
      </c>
      <c r="B556">
        <v>0</v>
      </c>
      <c r="C556">
        <v>0</v>
      </c>
      <c r="D556" t="s">
        <v>85</v>
      </c>
      <c r="E556">
        <v>21.59975</v>
      </c>
      <c r="F556">
        <v>14.74056</v>
      </c>
      <c r="G556">
        <v>13.056929999999999</v>
      </c>
      <c r="H556">
        <v>9.6845920000000003</v>
      </c>
      <c r="I556">
        <v>0</v>
      </c>
      <c r="J556">
        <v>0</v>
      </c>
    </row>
    <row r="557" spans="1:10" x14ac:dyDescent="0.35">
      <c r="A557" t="str">
        <f t="shared" si="18"/>
        <v>PENETRACION (%).T.Pescados/Marisc.IngNIVEL ALTO</v>
      </c>
      <c r="B557">
        <v>0</v>
      </c>
      <c r="C557">
        <v>0</v>
      </c>
      <c r="D557" t="s">
        <v>86</v>
      </c>
      <c r="E557">
        <v>14.32971</v>
      </c>
      <c r="F557">
        <v>13.936590000000001</v>
      </c>
      <c r="G557">
        <v>11.04237</v>
      </c>
      <c r="H557">
        <v>7.0764009999999997</v>
      </c>
      <c r="I557">
        <v>0</v>
      </c>
      <c r="J557">
        <v>0</v>
      </c>
    </row>
    <row r="558" spans="1:10" x14ac:dyDescent="0.35">
      <c r="A558" t="str">
        <f t="shared" si="18"/>
        <v>PENETRACION (%).T.Pescados/Marisc.IngNIVEL MEDIO ALTO</v>
      </c>
      <c r="B558">
        <v>0</v>
      </c>
      <c r="C558">
        <v>0</v>
      </c>
      <c r="D558" t="s">
        <v>87</v>
      </c>
      <c r="E558">
        <v>11.037800000000001</v>
      </c>
      <c r="F558">
        <v>6.4392310000000004</v>
      </c>
      <c r="G558">
        <v>15.025679999999999</v>
      </c>
      <c r="H558">
        <v>6.5939430000000003</v>
      </c>
      <c r="I558">
        <v>0</v>
      </c>
      <c r="J558">
        <v>0</v>
      </c>
    </row>
    <row r="559" spans="1:10" x14ac:dyDescent="0.35">
      <c r="A559" t="str">
        <f t="shared" si="18"/>
        <v>PENETRACION (%).T.Pescados/Marisc.IngNIVEL MEDIO</v>
      </c>
      <c r="B559">
        <v>0</v>
      </c>
      <c r="C559">
        <v>0</v>
      </c>
      <c r="D559" t="s">
        <v>88</v>
      </c>
      <c r="E559">
        <v>13.62443</v>
      </c>
      <c r="F559">
        <v>7.6079650000000001</v>
      </c>
      <c r="G559">
        <v>12.54655</v>
      </c>
      <c r="H559">
        <v>8.9121430000000004</v>
      </c>
      <c r="I559">
        <v>0</v>
      </c>
      <c r="J559">
        <v>0</v>
      </c>
    </row>
    <row r="560" spans="1:10" x14ac:dyDescent="0.35">
      <c r="A560" t="str">
        <f t="shared" si="18"/>
        <v>PENETRACION (%).T.Pescados/Marisc.IngNIVEL MEDIO BAJO</v>
      </c>
      <c r="B560">
        <v>0</v>
      </c>
      <c r="C560">
        <v>0</v>
      </c>
      <c r="D560" t="s">
        <v>89</v>
      </c>
      <c r="E560">
        <v>7.6878919999999997</v>
      </c>
      <c r="F560">
        <v>14.13763</v>
      </c>
      <c r="G560">
        <v>5.6622329999999996</v>
      </c>
      <c r="H560">
        <v>6.6560240000000004</v>
      </c>
      <c r="I560">
        <v>0</v>
      </c>
      <c r="J560">
        <v>0</v>
      </c>
    </row>
    <row r="561" spans="1:10" x14ac:dyDescent="0.35">
      <c r="A561" t="str">
        <f t="shared" si="18"/>
        <v>PENETRACION (%).T.Pescados/Marisc.IngNIVEL BAJO</v>
      </c>
      <c r="B561">
        <v>0</v>
      </c>
      <c r="C561">
        <v>0</v>
      </c>
      <c r="D561" t="s">
        <v>90</v>
      </c>
      <c r="E561">
        <v>6.953551</v>
      </c>
      <c r="F561">
        <v>13.16442</v>
      </c>
      <c r="G561">
        <v>8.8884450000000008</v>
      </c>
      <c r="H561">
        <v>6.7926060000000001</v>
      </c>
      <c r="I561">
        <v>0</v>
      </c>
      <c r="J561">
        <v>0</v>
      </c>
    </row>
    <row r="562" spans="1:10" x14ac:dyDescent="0.35">
      <c r="A562" t="str">
        <f>$B$478&amp;$C$562&amp;D562</f>
        <v>PENETRACION (%).Derivados lacteos IngT.ESPAÑA</v>
      </c>
      <c r="B562">
        <v>0</v>
      </c>
      <c r="C562" t="s">
        <v>151</v>
      </c>
      <c r="D562" t="s">
        <v>22</v>
      </c>
      <c r="E562">
        <v>16.916029999999999</v>
      </c>
      <c r="F562">
        <v>17.266770000000001</v>
      </c>
      <c r="G562">
        <v>17.59656</v>
      </c>
      <c r="H562">
        <v>14.19426</v>
      </c>
      <c r="I562">
        <v>0</v>
      </c>
      <c r="J562">
        <v>0</v>
      </c>
    </row>
    <row r="563" spans="1:10" x14ac:dyDescent="0.35">
      <c r="A563" t="str">
        <f t="shared" ref="A563:A589" si="19">$B$478&amp;$C$562&amp;D563</f>
        <v>PENETRACION (%).Derivados lacteos IngBCN AM</v>
      </c>
      <c r="B563">
        <v>0</v>
      </c>
      <c r="C563">
        <v>0</v>
      </c>
      <c r="D563" t="s">
        <v>72</v>
      </c>
      <c r="E563">
        <v>15.334429999999999</v>
      </c>
      <c r="F563">
        <v>13.78407</v>
      </c>
      <c r="G563">
        <v>17.12406</v>
      </c>
      <c r="H563">
        <v>19.03219</v>
      </c>
      <c r="I563">
        <v>0</v>
      </c>
      <c r="J563">
        <v>0</v>
      </c>
    </row>
    <row r="564" spans="1:10" x14ac:dyDescent="0.35">
      <c r="A564" t="str">
        <f t="shared" si="19"/>
        <v>PENETRACION (%).Derivados lacteos IngREST.CAT ARAGON</v>
      </c>
      <c r="B564">
        <v>0</v>
      </c>
      <c r="C564">
        <v>0</v>
      </c>
      <c r="D564" t="s">
        <v>73</v>
      </c>
      <c r="E564">
        <v>12.776719999999999</v>
      </c>
      <c r="F564">
        <v>22.948540000000001</v>
      </c>
      <c r="G564">
        <v>18.087720000000001</v>
      </c>
      <c r="H564">
        <v>19.451519999999999</v>
      </c>
      <c r="I564">
        <v>0</v>
      </c>
      <c r="J564">
        <v>0</v>
      </c>
    </row>
    <row r="565" spans="1:10" x14ac:dyDescent="0.35">
      <c r="A565" t="str">
        <f t="shared" si="19"/>
        <v>PENETRACION (%).Derivados lacteos IngLEVANTE</v>
      </c>
      <c r="B565">
        <v>0</v>
      </c>
      <c r="C565">
        <v>0</v>
      </c>
      <c r="D565" t="s">
        <v>74</v>
      </c>
      <c r="E565">
        <v>19.576339999999998</v>
      </c>
      <c r="F565">
        <v>16.0365</v>
      </c>
      <c r="G565">
        <v>27.986879999999999</v>
      </c>
      <c r="H565">
        <v>15.609109999999999</v>
      </c>
      <c r="I565">
        <v>0</v>
      </c>
      <c r="J565">
        <v>0</v>
      </c>
    </row>
    <row r="566" spans="1:10" x14ac:dyDescent="0.35">
      <c r="A566" t="str">
        <f t="shared" si="19"/>
        <v>PENETRACION (%).Derivados lacteos IngANDALUCIA</v>
      </c>
      <c r="B566">
        <v>0</v>
      </c>
      <c r="C566">
        <v>0</v>
      </c>
      <c r="D566" t="s">
        <v>75</v>
      </c>
      <c r="E566">
        <v>16.137080000000001</v>
      </c>
      <c r="F566">
        <v>16.496580000000002</v>
      </c>
      <c r="G566">
        <v>16.465920000000001</v>
      </c>
      <c r="H566">
        <v>12.35754</v>
      </c>
      <c r="I566">
        <v>0</v>
      </c>
      <c r="J566">
        <v>0</v>
      </c>
    </row>
    <row r="567" spans="1:10" x14ac:dyDescent="0.35">
      <c r="A567" t="str">
        <f t="shared" si="19"/>
        <v>PENETRACION (%).Derivados lacteos IngMDD AM</v>
      </c>
      <c r="B567">
        <v>0</v>
      </c>
      <c r="C567">
        <v>0</v>
      </c>
      <c r="D567" t="s">
        <v>76</v>
      </c>
      <c r="E567">
        <v>23.317209999999999</v>
      </c>
      <c r="F567">
        <v>19.942900000000002</v>
      </c>
      <c r="G567">
        <v>17.86551</v>
      </c>
      <c r="H567">
        <v>19.380669999999999</v>
      </c>
      <c r="I567">
        <v>0</v>
      </c>
      <c r="J567">
        <v>0</v>
      </c>
    </row>
    <row r="568" spans="1:10" x14ac:dyDescent="0.35">
      <c r="A568" t="str">
        <f t="shared" si="19"/>
        <v>PENETRACION (%).Derivados lacteos IngRTO CENTRO</v>
      </c>
      <c r="B568">
        <v>0</v>
      </c>
      <c r="C568">
        <v>0</v>
      </c>
      <c r="D568" t="s">
        <v>77</v>
      </c>
      <c r="E568">
        <v>19.667629999999999</v>
      </c>
      <c r="F568">
        <v>20.06888</v>
      </c>
      <c r="G568">
        <v>17.353819999999999</v>
      </c>
      <c r="H568">
        <v>13.894880000000001</v>
      </c>
      <c r="I568">
        <v>0</v>
      </c>
      <c r="J568">
        <v>0</v>
      </c>
    </row>
    <row r="569" spans="1:10" x14ac:dyDescent="0.35">
      <c r="A569" t="str">
        <f t="shared" si="19"/>
        <v>PENETRACION (%).Derivados lacteos IngNORTE-CENTRO</v>
      </c>
      <c r="B569">
        <v>0</v>
      </c>
      <c r="C569">
        <v>0</v>
      </c>
      <c r="D569" t="s">
        <v>78</v>
      </c>
      <c r="E569">
        <v>12.82413</v>
      </c>
      <c r="F569">
        <v>14.120760000000001</v>
      </c>
      <c r="G569">
        <v>10.865130000000001</v>
      </c>
      <c r="H569">
        <v>9.7374759999999991</v>
      </c>
      <c r="I569">
        <v>0</v>
      </c>
      <c r="J569">
        <v>0</v>
      </c>
    </row>
    <row r="570" spans="1:10" x14ac:dyDescent="0.35">
      <c r="A570" t="str">
        <f t="shared" si="19"/>
        <v>PENETRACION (%).Derivados lacteos IngNOROESTE</v>
      </c>
      <c r="B570">
        <v>0</v>
      </c>
      <c r="C570">
        <v>0</v>
      </c>
      <c r="D570" t="s">
        <v>79</v>
      </c>
      <c r="E570">
        <v>20.88083</v>
      </c>
      <c r="F570">
        <v>21.584230000000002</v>
      </c>
      <c r="G570">
        <v>11.84676</v>
      </c>
      <c r="H570">
        <v>16.12593</v>
      </c>
      <c r="I570">
        <v>0</v>
      </c>
      <c r="J570">
        <v>0</v>
      </c>
    </row>
    <row r="571" spans="1:10" x14ac:dyDescent="0.35">
      <c r="A571" t="str">
        <f t="shared" si="19"/>
        <v>PENETRACION (%).Derivados lacteos Ing&lt;2MIL</v>
      </c>
      <c r="B571">
        <v>0</v>
      </c>
      <c r="C571">
        <v>0</v>
      </c>
      <c r="D571" t="s">
        <v>41</v>
      </c>
      <c r="E571">
        <v>11.988709999999999</v>
      </c>
      <c r="F571">
        <v>23.542480000000001</v>
      </c>
      <c r="G571">
        <v>11.909689999999999</v>
      </c>
      <c r="H571">
        <v>10.582789999999999</v>
      </c>
      <c r="I571">
        <v>0</v>
      </c>
      <c r="J571">
        <v>0</v>
      </c>
    </row>
    <row r="572" spans="1:10" x14ac:dyDescent="0.35">
      <c r="A572" t="str">
        <f t="shared" si="19"/>
        <v>PENETRACION (%).Derivados lacteos Ing2-5MIL</v>
      </c>
      <c r="B572">
        <v>0</v>
      </c>
      <c r="C572">
        <v>0</v>
      </c>
      <c r="D572" t="s">
        <v>44</v>
      </c>
      <c r="E572">
        <v>19.113399999999999</v>
      </c>
      <c r="F572">
        <v>13.040839999999999</v>
      </c>
      <c r="G572">
        <v>12.61369</v>
      </c>
      <c r="H572">
        <v>13.619070000000001</v>
      </c>
      <c r="I572">
        <v>0</v>
      </c>
      <c r="J572">
        <v>0</v>
      </c>
    </row>
    <row r="573" spans="1:10" x14ac:dyDescent="0.35">
      <c r="A573" t="str">
        <f t="shared" si="19"/>
        <v>PENETRACION (%).Derivados lacteos Ing5-10MIL</v>
      </c>
      <c r="B573">
        <v>0</v>
      </c>
      <c r="C573">
        <v>0</v>
      </c>
      <c r="D573" t="s">
        <v>46</v>
      </c>
      <c r="E573">
        <v>24.3292</v>
      </c>
      <c r="F573">
        <v>27.070640000000001</v>
      </c>
      <c r="G573">
        <v>14.051959999999999</v>
      </c>
      <c r="H573">
        <v>16.310939999999999</v>
      </c>
      <c r="I573">
        <v>0</v>
      </c>
      <c r="J573">
        <v>0</v>
      </c>
    </row>
    <row r="574" spans="1:10" x14ac:dyDescent="0.35">
      <c r="A574" t="str">
        <f t="shared" si="19"/>
        <v>PENETRACION (%).Derivados lacteos Ing10-30MIL</v>
      </c>
      <c r="B574">
        <v>0</v>
      </c>
      <c r="C574">
        <v>0</v>
      </c>
      <c r="D574" t="s">
        <v>48</v>
      </c>
      <c r="E574">
        <v>16.717410000000001</v>
      </c>
      <c r="F574">
        <v>21.108989999999999</v>
      </c>
      <c r="G574">
        <v>27.203600000000002</v>
      </c>
      <c r="H574">
        <v>21.350819999999999</v>
      </c>
      <c r="I574">
        <v>0</v>
      </c>
      <c r="J574">
        <v>0</v>
      </c>
    </row>
    <row r="575" spans="1:10" x14ac:dyDescent="0.35">
      <c r="A575" t="str">
        <f t="shared" si="19"/>
        <v>PENETRACION (%).Derivados lacteos Ing30-100MIL</v>
      </c>
      <c r="B575">
        <v>0</v>
      </c>
      <c r="C575">
        <v>0</v>
      </c>
      <c r="D575" t="s">
        <v>50</v>
      </c>
      <c r="E575">
        <v>19.048279999999998</v>
      </c>
      <c r="F575">
        <v>15.40413</v>
      </c>
      <c r="G575">
        <v>18.877559999999999</v>
      </c>
      <c r="H575">
        <v>16.345389999999998</v>
      </c>
      <c r="I575">
        <v>0</v>
      </c>
      <c r="J575">
        <v>0</v>
      </c>
    </row>
    <row r="576" spans="1:10" x14ac:dyDescent="0.35">
      <c r="A576" t="str">
        <f t="shared" si="19"/>
        <v>PENETRACION (%).Derivados lacteos Ing100-200MIL</v>
      </c>
      <c r="B576">
        <v>0</v>
      </c>
      <c r="C576">
        <v>0</v>
      </c>
      <c r="D576" t="s">
        <v>52</v>
      </c>
      <c r="E576">
        <v>14.964230000000001</v>
      </c>
      <c r="F576">
        <v>13.14007</v>
      </c>
      <c r="G576">
        <v>13.77488</v>
      </c>
      <c r="H576">
        <v>8.6168890000000005</v>
      </c>
      <c r="I576">
        <v>0</v>
      </c>
      <c r="J576">
        <v>0</v>
      </c>
    </row>
    <row r="577" spans="1:10" x14ac:dyDescent="0.35">
      <c r="A577" t="str">
        <f t="shared" si="19"/>
        <v>PENETRACION (%).Derivados lacteos Ing200-500MIL</v>
      </c>
      <c r="B577">
        <v>0</v>
      </c>
      <c r="C577">
        <v>0</v>
      </c>
      <c r="D577" t="s">
        <v>54</v>
      </c>
      <c r="E577">
        <v>12.21625</v>
      </c>
      <c r="F577">
        <v>21.568490000000001</v>
      </c>
      <c r="G577">
        <v>21.310569999999998</v>
      </c>
      <c r="H577">
        <v>19.031700000000001</v>
      </c>
      <c r="I577">
        <v>0</v>
      </c>
      <c r="J577">
        <v>0</v>
      </c>
    </row>
    <row r="578" spans="1:10" x14ac:dyDescent="0.35">
      <c r="A578" t="str">
        <f t="shared" si="19"/>
        <v>PENETRACION (%).Derivados lacteos Ing&gt;500MIL</v>
      </c>
      <c r="B578">
        <v>0</v>
      </c>
      <c r="C578">
        <v>0</v>
      </c>
      <c r="D578" t="s">
        <v>56</v>
      </c>
      <c r="E578">
        <v>19.93047</v>
      </c>
      <c r="F578">
        <v>15.876379999999999</v>
      </c>
      <c r="G578">
        <v>14.91953</v>
      </c>
      <c r="H578">
        <v>15.2873</v>
      </c>
      <c r="I578">
        <v>0</v>
      </c>
      <c r="J578">
        <v>0</v>
      </c>
    </row>
    <row r="579" spans="1:10" x14ac:dyDescent="0.35">
      <c r="A579" t="str">
        <f t="shared" si="19"/>
        <v>PENETRACION (%).Derivados lacteos IngDE 15 A 19 AÑOS</v>
      </c>
      <c r="B579">
        <v>0</v>
      </c>
      <c r="C579">
        <v>0</v>
      </c>
      <c r="D579" t="s">
        <v>80</v>
      </c>
      <c r="E579">
        <v>17.874860000000002</v>
      </c>
      <c r="F579">
        <v>13.84581</v>
      </c>
      <c r="G579">
        <v>36.421390000000002</v>
      </c>
      <c r="H579">
        <v>11.805289999999999</v>
      </c>
      <c r="I579">
        <v>0</v>
      </c>
      <c r="J579">
        <v>0</v>
      </c>
    </row>
    <row r="580" spans="1:10" x14ac:dyDescent="0.35">
      <c r="A580" t="str">
        <f t="shared" si="19"/>
        <v>PENETRACION (%).Derivados lacteos IngDE 20 A 24 AÑOS</v>
      </c>
      <c r="B580">
        <v>0</v>
      </c>
      <c r="C580">
        <v>0</v>
      </c>
      <c r="D580" t="s">
        <v>81</v>
      </c>
      <c r="E580">
        <v>16.183530000000001</v>
      </c>
      <c r="F580">
        <v>20.8902</v>
      </c>
      <c r="G580">
        <v>19.06024</v>
      </c>
      <c r="H580">
        <v>27.805029999999999</v>
      </c>
      <c r="I580">
        <v>0</v>
      </c>
      <c r="J580">
        <v>0</v>
      </c>
    </row>
    <row r="581" spans="1:10" x14ac:dyDescent="0.35">
      <c r="A581" t="str">
        <f t="shared" si="19"/>
        <v>PENETRACION (%).Derivados lacteos IngDE 25 A 34 AÑOS</v>
      </c>
      <c r="B581">
        <v>0</v>
      </c>
      <c r="C581">
        <v>0</v>
      </c>
      <c r="D581" t="s">
        <v>82</v>
      </c>
      <c r="E581">
        <v>24.164829999999998</v>
      </c>
      <c r="F581">
        <v>19.45598</v>
      </c>
      <c r="G581">
        <v>15.40507</v>
      </c>
      <c r="H581">
        <v>15.151759999999999</v>
      </c>
      <c r="I581">
        <v>0</v>
      </c>
      <c r="J581">
        <v>0</v>
      </c>
    </row>
    <row r="582" spans="1:10" x14ac:dyDescent="0.35">
      <c r="A582" t="str">
        <f t="shared" si="19"/>
        <v>PENETRACION (%).Derivados lacteos IngDE 35 A 49 AÑOS</v>
      </c>
      <c r="B582">
        <v>0</v>
      </c>
      <c r="C582">
        <v>0</v>
      </c>
      <c r="D582" t="s">
        <v>83</v>
      </c>
      <c r="E582">
        <v>19.602709999999998</v>
      </c>
      <c r="F582">
        <v>18.786760000000001</v>
      </c>
      <c r="G582">
        <v>18.753440000000001</v>
      </c>
      <c r="H582">
        <v>14.76193</v>
      </c>
      <c r="I582">
        <v>0</v>
      </c>
      <c r="J582">
        <v>0</v>
      </c>
    </row>
    <row r="583" spans="1:10" x14ac:dyDescent="0.35">
      <c r="A583" t="str">
        <f t="shared" si="19"/>
        <v>PENETRACION (%).Derivados lacteos IngDE 50 A 59 AÑOS</v>
      </c>
      <c r="B583">
        <v>0</v>
      </c>
      <c r="C583">
        <v>0</v>
      </c>
      <c r="D583" t="s">
        <v>84</v>
      </c>
      <c r="E583">
        <v>17.290849999999999</v>
      </c>
      <c r="F583">
        <v>20.137779999999999</v>
      </c>
      <c r="G583">
        <v>17.854949999999999</v>
      </c>
      <c r="H583">
        <v>18.64742</v>
      </c>
      <c r="I583">
        <v>0</v>
      </c>
      <c r="J583">
        <v>0</v>
      </c>
    </row>
    <row r="584" spans="1:10" x14ac:dyDescent="0.35">
      <c r="A584" t="str">
        <f t="shared" si="19"/>
        <v>PENETRACION (%).Derivados lacteos IngDE 60 A 75 AÑOS</v>
      </c>
      <c r="B584">
        <v>0</v>
      </c>
      <c r="C584">
        <v>0</v>
      </c>
      <c r="D584" t="s">
        <v>85</v>
      </c>
      <c r="E584">
        <v>9.4011139999999997</v>
      </c>
      <c r="F584">
        <v>12.88462</v>
      </c>
      <c r="G584">
        <v>12.123390000000001</v>
      </c>
      <c r="H584">
        <v>9.4461530000000007</v>
      </c>
      <c r="I584">
        <v>0</v>
      </c>
      <c r="J584">
        <v>0</v>
      </c>
    </row>
    <row r="585" spans="1:10" x14ac:dyDescent="0.35">
      <c r="A585" t="str">
        <f t="shared" si="19"/>
        <v>PENETRACION (%).Derivados lacteos IngNIVEL ALTO</v>
      </c>
      <c r="B585">
        <v>0</v>
      </c>
      <c r="C585">
        <v>0</v>
      </c>
      <c r="D585" t="s">
        <v>86</v>
      </c>
      <c r="E585">
        <v>25.419530000000002</v>
      </c>
      <c r="F585">
        <v>18.57281</v>
      </c>
      <c r="G585">
        <v>18.85774</v>
      </c>
      <c r="H585">
        <v>18.758710000000001</v>
      </c>
      <c r="I585">
        <v>0</v>
      </c>
      <c r="J585">
        <v>0</v>
      </c>
    </row>
    <row r="586" spans="1:10" x14ac:dyDescent="0.35">
      <c r="A586" t="str">
        <f t="shared" si="19"/>
        <v>PENETRACION (%).Derivados lacteos IngNIVEL MEDIO ALTO</v>
      </c>
      <c r="B586">
        <v>0</v>
      </c>
      <c r="C586">
        <v>0</v>
      </c>
      <c r="D586" t="s">
        <v>87</v>
      </c>
      <c r="E586">
        <v>23.559170000000002</v>
      </c>
      <c r="F586">
        <v>17.504049999999999</v>
      </c>
      <c r="G586">
        <v>26.24625</v>
      </c>
      <c r="H586">
        <v>16.46998</v>
      </c>
      <c r="I586">
        <v>0</v>
      </c>
      <c r="J586">
        <v>0</v>
      </c>
    </row>
    <row r="587" spans="1:10" x14ac:dyDescent="0.35">
      <c r="A587" t="str">
        <f t="shared" si="19"/>
        <v>PENETRACION (%).Derivados lacteos IngNIVEL MEDIO</v>
      </c>
      <c r="B587">
        <v>0</v>
      </c>
      <c r="C587">
        <v>0</v>
      </c>
      <c r="D587" t="s">
        <v>88</v>
      </c>
      <c r="E587">
        <v>18.825189999999999</v>
      </c>
      <c r="F587">
        <v>16.059229999999999</v>
      </c>
      <c r="G587">
        <v>16.43797</v>
      </c>
      <c r="H587">
        <v>14.07267</v>
      </c>
      <c r="I587">
        <v>0</v>
      </c>
      <c r="J587">
        <v>0</v>
      </c>
    </row>
    <row r="588" spans="1:10" x14ac:dyDescent="0.35">
      <c r="A588" t="str">
        <f t="shared" si="19"/>
        <v>PENETRACION (%).Derivados lacteos IngNIVEL MEDIO BAJO</v>
      </c>
      <c r="B588">
        <v>0</v>
      </c>
      <c r="C588">
        <v>0</v>
      </c>
      <c r="D588" t="s">
        <v>89</v>
      </c>
      <c r="E588">
        <v>16.140170000000001</v>
      </c>
      <c r="F588">
        <v>17.621410000000001</v>
      </c>
      <c r="G588">
        <v>13.60581</v>
      </c>
      <c r="H588">
        <v>10.542299999999999</v>
      </c>
      <c r="I588">
        <v>0</v>
      </c>
      <c r="J588">
        <v>0</v>
      </c>
    </row>
    <row r="589" spans="1:10" x14ac:dyDescent="0.35">
      <c r="A589" t="str">
        <f t="shared" si="19"/>
        <v>PENETRACION (%).Derivados lacteos IngNIVEL BAJO</v>
      </c>
      <c r="B589">
        <v>0</v>
      </c>
      <c r="C589">
        <v>0</v>
      </c>
      <c r="D589" t="s">
        <v>90</v>
      </c>
      <c r="E589">
        <v>8.4886540000000004</v>
      </c>
      <c r="F589">
        <v>17.008500000000002</v>
      </c>
      <c r="G589">
        <v>15.7385</v>
      </c>
      <c r="H589">
        <v>14.85697</v>
      </c>
      <c r="I589">
        <v>0</v>
      </c>
      <c r="J589">
        <v>0</v>
      </c>
    </row>
    <row r="590" spans="1:10" x14ac:dyDescent="0.35">
      <c r="A590" t="str">
        <f>$B$478&amp;$C$590&amp;D590</f>
        <v>PENETRACION (%).Fruta Ing.T.ESPAÑA</v>
      </c>
      <c r="B590">
        <v>0</v>
      </c>
      <c r="C590" t="s">
        <v>152</v>
      </c>
      <c r="D590" t="s">
        <v>22</v>
      </c>
      <c r="E590">
        <v>1.4015029999999999</v>
      </c>
      <c r="F590">
        <v>1.602984</v>
      </c>
      <c r="G590">
        <v>1.4932240000000001</v>
      </c>
      <c r="H590">
        <v>1.2584109999999999</v>
      </c>
      <c r="I590">
        <v>0</v>
      </c>
      <c r="J590">
        <v>0</v>
      </c>
    </row>
    <row r="591" spans="1:10" x14ac:dyDescent="0.35">
      <c r="A591" t="str">
        <f t="shared" ref="A591:A617" si="20">$B$478&amp;$C$590&amp;D591</f>
        <v>PENETRACION (%).Fruta Ing.BCN AM</v>
      </c>
      <c r="B591">
        <v>0</v>
      </c>
      <c r="C591">
        <v>0</v>
      </c>
      <c r="D591" t="s">
        <v>72</v>
      </c>
      <c r="E591">
        <v>1.3045469999999999</v>
      </c>
      <c r="F591">
        <v>2.9453770000000001</v>
      </c>
      <c r="G591">
        <v>3.4441980000000001</v>
      </c>
      <c r="H591">
        <v>3.5981589999999999</v>
      </c>
      <c r="I591">
        <v>0</v>
      </c>
      <c r="J591">
        <v>0</v>
      </c>
    </row>
    <row r="592" spans="1:10" x14ac:dyDescent="0.35">
      <c r="A592" t="str">
        <f t="shared" si="20"/>
        <v>PENETRACION (%).Fruta Ing.REST.CAT ARAGON</v>
      </c>
      <c r="B592">
        <v>0</v>
      </c>
      <c r="C592">
        <v>0</v>
      </c>
      <c r="D592" t="s">
        <v>73</v>
      </c>
      <c r="E592">
        <v>1.179438</v>
      </c>
      <c r="F592">
        <v>2.378352</v>
      </c>
      <c r="G592">
        <v>2.4729950000000001</v>
      </c>
      <c r="H592">
        <v>1.561593</v>
      </c>
      <c r="I592">
        <v>0</v>
      </c>
      <c r="J592">
        <v>0</v>
      </c>
    </row>
    <row r="593" spans="1:10" x14ac:dyDescent="0.35">
      <c r="A593" t="str">
        <f t="shared" si="20"/>
        <v>PENETRACION (%).Fruta Ing.LEVANTE</v>
      </c>
      <c r="B593">
        <v>0</v>
      </c>
      <c r="C593">
        <v>0</v>
      </c>
      <c r="D593" t="s">
        <v>74</v>
      </c>
      <c r="E593">
        <v>0.2278568</v>
      </c>
      <c r="F593">
        <v>0.80497439999999998</v>
      </c>
      <c r="G593">
        <v>1.745749</v>
      </c>
      <c r="H593">
        <v>0.9739987</v>
      </c>
      <c r="I593">
        <v>0</v>
      </c>
      <c r="J593">
        <v>0</v>
      </c>
    </row>
    <row r="594" spans="1:10" x14ac:dyDescent="0.35">
      <c r="A594" t="str">
        <f t="shared" si="20"/>
        <v>PENETRACION (%).Fruta Ing.ANDALUCIA</v>
      </c>
      <c r="B594">
        <v>0</v>
      </c>
      <c r="C594">
        <v>0</v>
      </c>
      <c r="D594" t="s">
        <v>75</v>
      </c>
      <c r="E594">
        <v>1.841618</v>
      </c>
      <c r="F594">
        <v>2.0725739999999999</v>
      </c>
      <c r="G594">
        <v>0.90912499999999996</v>
      </c>
      <c r="H594">
        <v>1.527344</v>
      </c>
      <c r="I594">
        <v>0</v>
      </c>
      <c r="J594">
        <v>0</v>
      </c>
    </row>
    <row r="595" spans="1:10" x14ac:dyDescent="0.35">
      <c r="A595" t="str">
        <f t="shared" si="20"/>
        <v>PENETRACION (%).Fruta Ing.MDD AM</v>
      </c>
      <c r="B595">
        <v>0</v>
      </c>
      <c r="C595">
        <v>0</v>
      </c>
      <c r="D595" t="s">
        <v>76</v>
      </c>
      <c r="E595">
        <v>1.7230529999999999</v>
      </c>
      <c r="F595">
        <v>2.9860419999999999</v>
      </c>
      <c r="G595">
        <v>1.9811529999999999</v>
      </c>
      <c r="H595">
        <v>0</v>
      </c>
      <c r="I595">
        <v>0</v>
      </c>
      <c r="J595">
        <v>0</v>
      </c>
    </row>
    <row r="596" spans="1:10" x14ac:dyDescent="0.35">
      <c r="A596" t="str">
        <f t="shared" si="20"/>
        <v>PENETRACION (%).Fruta Ing.RTO CENTRO</v>
      </c>
      <c r="B596">
        <v>0</v>
      </c>
      <c r="C596">
        <v>0</v>
      </c>
      <c r="D596" t="s">
        <v>77</v>
      </c>
      <c r="E596">
        <v>4.9563670000000002</v>
      </c>
      <c r="F596">
        <v>2.6714760000000002</v>
      </c>
      <c r="G596">
        <v>1.6430739999999999</v>
      </c>
      <c r="H596">
        <v>1.9486840000000001</v>
      </c>
      <c r="I596">
        <v>0</v>
      </c>
      <c r="J596">
        <v>0</v>
      </c>
    </row>
    <row r="597" spans="1:10" x14ac:dyDescent="0.35">
      <c r="A597" t="str">
        <f t="shared" si="20"/>
        <v>PENETRACION (%).Fruta Ing.NORTE-CENTRO</v>
      </c>
      <c r="B597">
        <v>0</v>
      </c>
      <c r="C597">
        <v>0</v>
      </c>
      <c r="D597" t="s">
        <v>78</v>
      </c>
      <c r="E597">
        <v>1.380457</v>
      </c>
      <c r="F597">
        <v>2.526634</v>
      </c>
      <c r="G597">
        <v>2.3407499999999999</v>
      </c>
      <c r="H597">
        <v>2.1568689999999999</v>
      </c>
      <c r="I597">
        <v>0</v>
      </c>
      <c r="J597">
        <v>0</v>
      </c>
    </row>
    <row r="598" spans="1:10" x14ac:dyDescent="0.35">
      <c r="A598" t="str">
        <f t="shared" si="20"/>
        <v>PENETRACION (%).Fruta Ing.NOROESTE</v>
      </c>
      <c r="B598">
        <v>0</v>
      </c>
      <c r="C598">
        <v>0</v>
      </c>
      <c r="D598" t="s">
        <v>79</v>
      </c>
      <c r="E598">
        <v>2.7978969999999999</v>
      </c>
      <c r="F598">
        <v>0.96130939999999998</v>
      </c>
      <c r="G598">
        <v>1.439681</v>
      </c>
      <c r="H598">
        <v>2.4906929999999998</v>
      </c>
      <c r="I598">
        <v>0</v>
      </c>
      <c r="J598">
        <v>0</v>
      </c>
    </row>
    <row r="599" spans="1:10" x14ac:dyDescent="0.35">
      <c r="A599" t="str">
        <f t="shared" si="20"/>
        <v>PENETRACION (%).Fruta Ing.&lt;2MIL</v>
      </c>
      <c r="B599">
        <v>0</v>
      </c>
      <c r="C599">
        <v>0</v>
      </c>
      <c r="D599" t="s">
        <v>41</v>
      </c>
      <c r="E599">
        <v>2.0967980000000002</v>
      </c>
      <c r="F599">
        <v>0</v>
      </c>
      <c r="G599">
        <v>2.1954030000000002</v>
      </c>
      <c r="H599">
        <v>0</v>
      </c>
      <c r="I599">
        <v>0</v>
      </c>
      <c r="J599">
        <v>0</v>
      </c>
    </row>
    <row r="600" spans="1:10" x14ac:dyDescent="0.35">
      <c r="A600" t="str">
        <f t="shared" si="20"/>
        <v>PENETRACION (%).Fruta Ing.2-5MIL</v>
      </c>
      <c r="B600">
        <v>0</v>
      </c>
      <c r="C600">
        <v>0</v>
      </c>
      <c r="D600" t="s">
        <v>44</v>
      </c>
      <c r="E600">
        <v>1.583304</v>
      </c>
      <c r="F600">
        <v>0.77833399999999997</v>
      </c>
      <c r="G600">
        <v>0</v>
      </c>
      <c r="H600">
        <v>2.4623680000000001</v>
      </c>
      <c r="I600">
        <v>0</v>
      </c>
      <c r="J600">
        <v>0</v>
      </c>
    </row>
    <row r="601" spans="1:10" x14ac:dyDescent="0.35">
      <c r="A601" t="str">
        <f t="shared" si="20"/>
        <v>PENETRACION (%).Fruta Ing.5-10MIL</v>
      </c>
      <c r="B601">
        <v>0</v>
      </c>
      <c r="C601">
        <v>0</v>
      </c>
      <c r="D601" t="s">
        <v>46</v>
      </c>
      <c r="E601">
        <v>1.4051070000000001</v>
      </c>
      <c r="F601">
        <v>2.8839070000000002</v>
      </c>
      <c r="G601">
        <v>2.6434220000000002</v>
      </c>
      <c r="H601">
        <v>3.5983999999999998</v>
      </c>
      <c r="I601">
        <v>0</v>
      </c>
      <c r="J601">
        <v>0</v>
      </c>
    </row>
    <row r="602" spans="1:10" x14ac:dyDescent="0.35">
      <c r="A602" t="str">
        <f t="shared" si="20"/>
        <v>PENETRACION (%).Fruta Ing.10-30MIL</v>
      </c>
      <c r="B602">
        <v>0</v>
      </c>
      <c r="C602">
        <v>0</v>
      </c>
      <c r="D602" t="s">
        <v>48</v>
      </c>
      <c r="E602">
        <v>1.325251</v>
      </c>
      <c r="F602">
        <v>2.2692450000000002</v>
      </c>
      <c r="G602">
        <v>2.6829429999999999</v>
      </c>
      <c r="H602">
        <v>2.9805320000000002</v>
      </c>
      <c r="I602">
        <v>0</v>
      </c>
      <c r="J602">
        <v>0</v>
      </c>
    </row>
    <row r="603" spans="1:10" x14ac:dyDescent="0.35">
      <c r="A603" t="str">
        <f t="shared" si="20"/>
        <v>PENETRACION (%).Fruta Ing.30-100MIL</v>
      </c>
      <c r="B603">
        <v>0</v>
      </c>
      <c r="C603">
        <v>0</v>
      </c>
      <c r="D603" t="s">
        <v>50</v>
      </c>
      <c r="E603">
        <v>1.8508260000000001</v>
      </c>
      <c r="F603">
        <v>1.29514</v>
      </c>
      <c r="G603">
        <v>1.1648480000000001</v>
      </c>
      <c r="H603">
        <v>0.44711519999999999</v>
      </c>
      <c r="I603">
        <v>0</v>
      </c>
      <c r="J603">
        <v>0</v>
      </c>
    </row>
    <row r="604" spans="1:10" x14ac:dyDescent="0.35">
      <c r="A604" t="str">
        <f t="shared" si="20"/>
        <v>PENETRACION (%).Fruta Ing.100-200MIL</v>
      </c>
      <c r="B604">
        <v>0</v>
      </c>
      <c r="C604">
        <v>0</v>
      </c>
      <c r="D604" t="s">
        <v>52</v>
      </c>
      <c r="E604">
        <v>1.5794049999999999</v>
      </c>
      <c r="F604">
        <v>3.2023830000000002</v>
      </c>
      <c r="G604">
        <v>2.2445020000000002</v>
      </c>
      <c r="H604">
        <v>1.4872179999999999</v>
      </c>
      <c r="I604">
        <v>0</v>
      </c>
      <c r="J604">
        <v>0</v>
      </c>
    </row>
    <row r="605" spans="1:10" x14ac:dyDescent="0.35">
      <c r="A605" t="str">
        <f t="shared" si="20"/>
        <v>PENETRACION (%).Fruta Ing.200-500MIL</v>
      </c>
      <c r="B605">
        <v>0</v>
      </c>
      <c r="C605">
        <v>0</v>
      </c>
      <c r="D605" t="s">
        <v>54</v>
      </c>
      <c r="E605">
        <v>3.1179929999999998</v>
      </c>
      <c r="F605">
        <v>1.6243320000000001</v>
      </c>
      <c r="G605">
        <v>2.2569889999999999</v>
      </c>
      <c r="H605">
        <v>4.2725619999999997</v>
      </c>
      <c r="I605">
        <v>0</v>
      </c>
      <c r="J605">
        <v>0</v>
      </c>
    </row>
    <row r="606" spans="1:10" x14ac:dyDescent="0.35">
      <c r="A606" t="str">
        <f t="shared" si="20"/>
        <v>PENETRACION (%).Fruta Ing.&gt;500MIL</v>
      </c>
      <c r="B606">
        <v>0</v>
      </c>
      <c r="C606">
        <v>0</v>
      </c>
      <c r="D606" t="s">
        <v>56</v>
      </c>
      <c r="E606">
        <v>1.3767879999999999</v>
      </c>
      <c r="F606">
        <v>2.3484630000000002</v>
      </c>
      <c r="G606">
        <v>1.691994</v>
      </c>
      <c r="H606">
        <v>0.81648679999999996</v>
      </c>
      <c r="I606">
        <v>0</v>
      </c>
      <c r="J606">
        <v>0</v>
      </c>
    </row>
    <row r="607" spans="1:10" x14ac:dyDescent="0.35">
      <c r="A607" t="str">
        <f t="shared" si="20"/>
        <v>PENETRACION (%).Fruta Ing.DE 15 A 19 AÑOS</v>
      </c>
      <c r="B607">
        <v>0</v>
      </c>
      <c r="C607">
        <v>0</v>
      </c>
      <c r="D607" t="s">
        <v>80</v>
      </c>
      <c r="E607">
        <v>0</v>
      </c>
      <c r="F607">
        <v>0</v>
      </c>
      <c r="G607">
        <v>0</v>
      </c>
      <c r="H607">
        <v>0</v>
      </c>
      <c r="I607">
        <v>0</v>
      </c>
      <c r="J607">
        <v>0</v>
      </c>
    </row>
    <row r="608" spans="1:10" x14ac:dyDescent="0.35">
      <c r="A608" t="str">
        <f t="shared" si="20"/>
        <v>PENETRACION (%).Fruta Ing.DE 20 A 24 AÑOS</v>
      </c>
      <c r="B608">
        <v>0</v>
      </c>
      <c r="C608">
        <v>0</v>
      </c>
      <c r="D608" t="s">
        <v>81</v>
      </c>
      <c r="E608">
        <v>3.207357</v>
      </c>
      <c r="F608">
        <v>0</v>
      </c>
      <c r="G608">
        <v>1.3791789999999999</v>
      </c>
      <c r="H608">
        <v>3.8921610000000002</v>
      </c>
      <c r="I608">
        <v>0</v>
      </c>
      <c r="J608">
        <v>0</v>
      </c>
    </row>
    <row r="609" spans="1:10" x14ac:dyDescent="0.35">
      <c r="A609" t="str">
        <f t="shared" si="20"/>
        <v>PENETRACION (%).Fruta Ing.DE 25 A 34 AÑOS</v>
      </c>
      <c r="B609">
        <v>0</v>
      </c>
      <c r="C609">
        <v>0</v>
      </c>
      <c r="D609" t="s">
        <v>82</v>
      </c>
      <c r="E609">
        <v>1.9341440000000001</v>
      </c>
      <c r="F609">
        <v>3.4669759999999998</v>
      </c>
      <c r="G609">
        <v>1.993611</v>
      </c>
      <c r="H609">
        <v>3.173813</v>
      </c>
      <c r="I609">
        <v>0</v>
      </c>
      <c r="J609">
        <v>0</v>
      </c>
    </row>
    <row r="610" spans="1:10" x14ac:dyDescent="0.35">
      <c r="A610" t="str">
        <f t="shared" si="20"/>
        <v>PENETRACION (%).Fruta Ing.DE 35 A 49 AÑOS</v>
      </c>
      <c r="B610">
        <v>0</v>
      </c>
      <c r="C610">
        <v>0</v>
      </c>
      <c r="D610" t="s">
        <v>83</v>
      </c>
      <c r="E610">
        <v>1.8897060000000001</v>
      </c>
      <c r="F610">
        <v>1.703813</v>
      </c>
      <c r="G610">
        <v>1.5286390000000001</v>
      </c>
      <c r="H610">
        <v>1.3139099999999999</v>
      </c>
      <c r="I610">
        <v>0</v>
      </c>
      <c r="J610">
        <v>0</v>
      </c>
    </row>
    <row r="611" spans="1:10" x14ac:dyDescent="0.35">
      <c r="A611" t="str">
        <f t="shared" si="20"/>
        <v>PENETRACION (%).Fruta Ing.DE 50 A 59 AÑOS</v>
      </c>
      <c r="B611">
        <v>0</v>
      </c>
      <c r="C611">
        <v>0</v>
      </c>
      <c r="D611" t="s">
        <v>84</v>
      </c>
      <c r="E611">
        <v>1.045094</v>
      </c>
      <c r="F611">
        <v>2.5745330000000002</v>
      </c>
      <c r="G611">
        <v>1.346525</v>
      </c>
      <c r="H611">
        <v>1.4083639999999999</v>
      </c>
      <c r="I611">
        <v>0</v>
      </c>
      <c r="J611">
        <v>0</v>
      </c>
    </row>
    <row r="612" spans="1:10" x14ac:dyDescent="0.35">
      <c r="A612" t="str">
        <f t="shared" si="20"/>
        <v>PENETRACION (%).Fruta Ing.DE 60 A 75 AÑOS</v>
      </c>
      <c r="B612">
        <v>0</v>
      </c>
      <c r="C612">
        <v>0</v>
      </c>
      <c r="D612" t="s">
        <v>85</v>
      </c>
      <c r="E612">
        <v>0.87651469999999998</v>
      </c>
      <c r="F612">
        <v>1.969517</v>
      </c>
      <c r="G612">
        <v>2.1800410000000001</v>
      </c>
      <c r="H612">
        <v>1.279255</v>
      </c>
      <c r="I612">
        <v>0</v>
      </c>
      <c r="J612">
        <v>0</v>
      </c>
    </row>
    <row r="613" spans="1:10" x14ac:dyDescent="0.35">
      <c r="A613" t="str">
        <f t="shared" si="20"/>
        <v>PENETRACION (%).Fruta Ing.NIVEL ALTO</v>
      </c>
      <c r="B613">
        <v>0</v>
      </c>
      <c r="C613">
        <v>0</v>
      </c>
      <c r="D613" t="s">
        <v>86</v>
      </c>
      <c r="E613">
        <v>1.274176</v>
      </c>
      <c r="F613">
        <v>1.564044</v>
      </c>
      <c r="G613">
        <v>1.1278159999999999</v>
      </c>
      <c r="H613">
        <v>1.342096</v>
      </c>
      <c r="I613">
        <v>0</v>
      </c>
      <c r="J613">
        <v>0</v>
      </c>
    </row>
    <row r="614" spans="1:10" x14ac:dyDescent="0.35">
      <c r="A614" t="str">
        <f t="shared" si="20"/>
        <v>PENETRACION (%).Fruta Ing.NIVEL MEDIO ALTO</v>
      </c>
      <c r="B614">
        <v>0</v>
      </c>
      <c r="C614">
        <v>0</v>
      </c>
      <c r="D614" t="s">
        <v>87</v>
      </c>
      <c r="E614">
        <v>2.212183</v>
      </c>
      <c r="F614">
        <v>2.3562240000000001</v>
      </c>
      <c r="G614">
        <v>2.0967790000000002</v>
      </c>
      <c r="H614">
        <v>1.7176400000000001</v>
      </c>
      <c r="I614">
        <v>0</v>
      </c>
      <c r="J614">
        <v>0</v>
      </c>
    </row>
    <row r="615" spans="1:10" x14ac:dyDescent="0.35">
      <c r="A615" t="str">
        <f t="shared" si="20"/>
        <v>PENETRACION (%).Fruta Ing.NIVEL MEDIO</v>
      </c>
      <c r="B615">
        <v>0</v>
      </c>
      <c r="C615">
        <v>0</v>
      </c>
      <c r="D615" t="s">
        <v>88</v>
      </c>
      <c r="E615">
        <v>2.643059</v>
      </c>
      <c r="F615">
        <v>1.215819</v>
      </c>
      <c r="G615">
        <v>0.96574349999999998</v>
      </c>
      <c r="H615">
        <v>3.0736029999999999</v>
      </c>
      <c r="I615">
        <v>0</v>
      </c>
      <c r="J615">
        <v>0</v>
      </c>
    </row>
    <row r="616" spans="1:10" x14ac:dyDescent="0.35">
      <c r="A616" t="str">
        <f t="shared" si="20"/>
        <v>PENETRACION (%).Fruta Ing.NIVEL MEDIO BAJO</v>
      </c>
      <c r="B616">
        <v>0</v>
      </c>
      <c r="C616">
        <v>0</v>
      </c>
      <c r="D616" t="s">
        <v>89</v>
      </c>
      <c r="E616">
        <v>1.120946</v>
      </c>
      <c r="F616">
        <v>3.0847769999999999</v>
      </c>
      <c r="G616">
        <v>3.48943</v>
      </c>
      <c r="H616">
        <v>0.72076390000000001</v>
      </c>
      <c r="I616">
        <v>0</v>
      </c>
      <c r="J616">
        <v>0</v>
      </c>
    </row>
    <row r="617" spans="1:10" x14ac:dyDescent="0.35">
      <c r="A617" t="str">
        <f t="shared" si="20"/>
        <v>PENETRACION (%).Fruta Ing.NIVEL BAJO</v>
      </c>
      <c r="B617">
        <v>0</v>
      </c>
      <c r="C617">
        <v>0</v>
      </c>
      <c r="D617" t="s">
        <v>90</v>
      </c>
      <c r="E617">
        <v>1.759244</v>
      </c>
      <c r="F617">
        <v>1.97834</v>
      </c>
      <c r="G617">
        <v>2.3847550000000002</v>
      </c>
      <c r="H617">
        <v>1.7571699999999999</v>
      </c>
      <c r="I617">
        <v>0</v>
      </c>
      <c r="J617">
        <v>0</v>
      </c>
    </row>
    <row r="618" spans="1:10" x14ac:dyDescent="0.35">
      <c r="A618" t="str">
        <f>$B$478&amp;$C$618&amp;D618</f>
        <v>PENETRACION (%).Hortalizas/Verdur.IngT.ESPAÑA</v>
      </c>
      <c r="B618">
        <v>0</v>
      </c>
      <c r="C618" t="s">
        <v>153</v>
      </c>
      <c r="D618" t="s">
        <v>22</v>
      </c>
      <c r="E618">
        <v>24.22822</v>
      </c>
      <c r="F618">
        <v>18.561430000000001</v>
      </c>
      <c r="G618">
        <v>17.583639999999999</v>
      </c>
      <c r="H618">
        <v>14.93275</v>
      </c>
      <c r="I618">
        <v>0</v>
      </c>
      <c r="J618">
        <v>0</v>
      </c>
    </row>
    <row r="619" spans="1:10" x14ac:dyDescent="0.35">
      <c r="A619" t="str">
        <f t="shared" ref="A619:A645" si="21">$B$478&amp;$C$618&amp;D619</f>
        <v>PENETRACION (%).Hortalizas/Verdur.IngBCN AM</v>
      </c>
      <c r="B619">
        <v>0</v>
      </c>
      <c r="C619">
        <v>0</v>
      </c>
      <c r="D619" t="s">
        <v>72</v>
      </c>
      <c r="E619">
        <v>24.321950000000001</v>
      </c>
      <c r="F619">
        <v>20.22099</v>
      </c>
      <c r="G619">
        <v>16.186330000000002</v>
      </c>
      <c r="H619">
        <v>17.43459</v>
      </c>
      <c r="I619">
        <v>0</v>
      </c>
      <c r="J619">
        <v>0</v>
      </c>
    </row>
    <row r="620" spans="1:10" x14ac:dyDescent="0.35">
      <c r="A620" t="str">
        <f t="shared" si="21"/>
        <v>PENETRACION (%).Hortalizas/Verdur.IngREST.CAT ARAGON</v>
      </c>
      <c r="B620">
        <v>0</v>
      </c>
      <c r="C620">
        <v>0</v>
      </c>
      <c r="D620" t="s">
        <v>73</v>
      </c>
      <c r="E620">
        <v>19.31428</v>
      </c>
      <c r="F620">
        <v>15.726889999999999</v>
      </c>
      <c r="G620">
        <v>12.98377</v>
      </c>
      <c r="H620">
        <v>8.9739590000000007</v>
      </c>
      <c r="I620">
        <v>0</v>
      </c>
      <c r="J620">
        <v>0</v>
      </c>
    </row>
    <row r="621" spans="1:10" x14ac:dyDescent="0.35">
      <c r="A621" t="str">
        <f t="shared" si="21"/>
        <v>PENETRACION (%).Hortalizas/Verdur.IngLEVANTE</v>
      </c>
      <c r="B621">
        <v>0</v>
      </c>
      <c r="C621">
        <v>0</v>
      </c>
      <c r="D621" t="s">
        <v>74</v>
      </c>
      <c r="E621">
        <v>32.021520000000002</v>
      </c>
      <c r="F621">
        <v>22.826000000000001</v>
      </c>
      <c r="G621">
        <v>30.100619999999999</v>
      </c>
      <c r="H621">
        <v>21.363900000000001</v>
      </c>
      <c r="I621">
        <v>0</v>
      </c>
      <c r="J621">
        <v>0</v>
      </c>
    </row>
    <row r="622" spans="1:10" x14ac:dyDescent="0.35">
      <c r="A622" t="str">
        <f t="shared" si="21"/>
        <v>PENETRACION (%).Hortalizas/Verdur.IngANDALUCIA</v>
      </c>
      <c r="B622">
        <v>0</v>
      </c>
      <c r="C622">
        <v>0</v>
      </c>
      <c r="D622" t="s">
        <v>75</v>
      </c>
      <c r="E622">
        <v>23.119050000000001</v>
      </c>
      <c r="F622">
        <v>16.826689999999999</v>
      </c>
      <c r="G622">
        <v>16.06934</v>
      </c>
      <c r="H622">
        <v>17.13062</v>
      </c>
      <c r="I622">
        <v>0</v>
      </c>
      <c r="J622">
        <v>0</v>
      </c>
    </row>
    <row r="623" spans="1:10" x14ac:dyDescent="0.35">
      <c r="A623" t="str">
        <f t="shared" si="21"/>
        <v>PENETRACION (%).Hortalizas/Verdur.IngMDD AM</v>
      </c>
      <c r="B623">
        <v>0</v>
      </c>
      <c r="C623">
        <v>0</v>
      </c>
      <c r="D623" t="s">
        <v>76</v>
      </c>
      <c r="E623">
        <v>34.77337</v>
      </c>
      <c r="F623">
        <v>25.63081</v>
      </c>
      <c r="G623">
        <v>23.052399999999999</v>
      </c>
      <c r="H623">
        <v>16.733250000000002</v>
      </c>
      <c r="I623">
        <v>0</v>
      </c>
      <c r="J623">
        <v>0</v>
      </c>
    </row>
    <row r="624" spans="1:10" x14ac:dyDescent="0.35">
      <c r="A624" t="str">
        <f t="shared" si="21"/>
        <v>PENETRACION (%).Hortalizas/Verdur.IngRTO CENTRO</v>
      </c>
      <c r="B624">
        <v>0</v>
      </c>
      <c r="C624">
        <v>0</v>
      </c>
      <c r="D624" t="s">
        <v>77</v>
      </c>
      <c r="E624">
        <v>21.927779999999998</v>
      </c>
      <c r="F624">
        <v>20.51606</v>
      </c>
      <c r="G624">
        <v>29.728670000000001</v>
      </c>
      <c r="H624">
        <v>17.46715</v>
      </c>
      <c r="I624">
        <v>0</v>
      </c>
      <c r="J624">
        <v>0</v>
      </c>
    </row>
    <row r="625" spans="1:10" x14ac:dyDescent="0.35">
      <c r="A625" t="str">
        <f t="shared" si="21"/>
        <v>PENETRACION (%).Hortalizas/Verdur.IngNORTE-CENTRO</v>
      </c>
      <c r="B625">
        <v>0</v>
      </c>
      <c r="C625">
        <v>0</v>
      </c>
      <c r="D625" t="s">
        <v>78</v>
      </c>
      <c r="E625">
        <v>19.255839999999999</v>
      </c>
      <c r="F625">
        <v>11.29468</v>
      </c>
      <c r="G625">
        <v>11.965120000000001</v>
      </c>
      <c r="H625">
        <v>16.223210000000002</v>
      </c>
      <c r="I625">
        <v>0</v>
      </c>
      <c r="J625">
        <v>0</v>
      </c>
    </row>
    <row r="626" spans="1:10" x14ac:dyDescent="0.35">
      <c r="A626" t="str">
        <f t="shared" si="21"/>
        <v>PENETRACION (%).Hortalizas/Verdur.IngNOROESTE</v>
      </c>
      <c r="B626">
        <v>0</v>
      </c>
      <c r="C626">
        <v>0</v>
      </c>
      <c r="D626" t="s">
        <v>79</v>
      </c>
      <c r="E626">
        <v>21.369430000000001</v>
      </c>
      <c r="F626">
        <v>24.90494</v>
      </c>
      <c r="G626">
        <v>21.283290000000001</v>
      </c>
      <c r="H626">
        <v>20.890840000000001</v>
      </c>
      <c r="I626">
        <v>0</v>
      </c>
      <c r="J626">
        <v>0</v>
      </c>
    </row>
    <row r="627" spans="1:10" x14ac:dyDescent="0.35">
      <c r="A627" t="str">
        <f t="shared" si="21"/>
        <v>PENETRACION (%).Hortalizas/Verdur.Ing&lt;2MIL</v>
      </c>
      <c r="B627">
        <v>0</v>
      </c>
      <c r="C627">
        <v>0</v>
      </c>
      <c r="D627" t="s">
        <v>41</v>
      </c>
      <c r="E627">
        <v>24.333829999999999</v>
      </c>
      <c r="F627">
        <v>24.70908</v>
      </c>
      <c r="G627">
        <v>23.165600000000001</v>
      </c>
      <c r="H627">
        <v>13.5268</v>
      </c>
      <c r="I627">
        <v>0</v>
      </c>
      <c r="J627">
        <v>0</v>
      </c>
    </row>
    <row r="628" spans="1:10" x14ac:dyDescent="0.35">
      <c r="A628" t="str">
        <f t="shared" si="21"/>
        <v>PENETRACION (%).Hortalizas/Verdur.Ing2-5MIL</v>
      </c>
      <c r="B628">
        <v>0</v>
      </c>
      <c r="C628">
        <v>0</v>
      </c>
      <c r="D628" t="s">
        <v>44</v>
      </c>
      <c r="E628">
        <v>29.73612</v>
      </c>
      <c r="F628">
        <v>11.219189999999999</v>
      </c>
      <c r="G628">
        <v>18.120259999999998</v>
      </c>
      <c r="H628">
        <v>11.81382</v>
      </c>
      <c r="I628">
        <v>0</v>
      </c>
      <c r="J628">
        <v>0</v>
      </c>
    </row>
    <row r="629" spans="1:10" x14ac:dyDescent="0.35">
      <c r="A629" t="str">
        <f t="shared" si="21"/>
        <v>PENETRACION (%).Hortalizas/Verdur.Ing5-10MIL</v>
      </c>
      <c r="B629">
        <v>0</v>
      </c>
      <c r="C629">
        <v>0</v>
      </c>
      <c r="D629" t="s">
        <v>46</v>
      </c>
      <c r="E629">
        <v>33.620939999999997</v>
      </c>
      <c r="F629">
        <v>18.428920000000002</v>
      </c>
      <c r="G629">
        <v>22.55387</v>
      </c>
      <c r="H629">
        <v>10.93642</v>
      </c>
      <c r="I629">
        <v>0</v>
      </c>
      <c r="J629">
        <v>0</v>
      </c>
    </row>
    <row r="630" spans="1:10" x14ac:dyDescent="0.35">
      <c r="A630" t="str">
        <f t="shared" si="21"/>
        <v>PENETRACION (%).Hortalizas/Verdur.Ing10-30MIL</v>
      </c>
      <c r="B630">
        <v>0</v>
      </c>
      <c r="C630">
        <v>0</v>
      </c>
      <c r="D630" t="s">
        <v>48</v>
      </c>
      <c r="E630">
        <v>24.222480000000001</v>
      </c>
      <c r="F630">
        <v>26.105640000000001</v>
      </c>
      <c r="G630">
        <v>23.907240000000002</v>
      </c>
      <c r="H630">
        <v>26.201350000000001</v>
      </c>
      <c r="I630">
        <v>0</v>
      </c>
      <c r="J630">
        <v>0</v>
      </c>
    </row>
    <row r="631" spans="1:10" x14ac:dyDescent="0.35">
      <c r="A631" t="str">
        <f t="shared" si="21"/>
        <v>PENETRACION (%).Hortalizas/Verdur.Ing30-100MIL</v>
      </c>
      <c r="B631">
        <v>0</v>
      </c>
      <c r="C631">
        <v>0</v>
      </c>
      <c r="D631" t="s">
        <v>50</v>
      </c>
      <c r="E631">
        <v>28.716059999999999</v>
      </c>
      <c r="F631">
        <v>21.05837</v>
      </c>
      <c r="G631">
        <v>21.378240000000002</v>
      </c>
      <c r="H631">
        <v>21.883590000000002</v>
      </c>
      <c r="I631">
        <v>0</v>
      </c>
      <c r="J631">
        <v>0</v>
      </c>
    </row>
    <row r="632" spans="1:10" x14ac:dyDescent="0.35">
      <c r="A632" t="str">
        <f t="shared" si="21"/>
        <v>PENETRACION (%).Hortalizas/Verdur.Ing100-200MIL</v>
      </c>
      <c r="B632">
        <v>0</v>
      </c>
      <c r="C632">
        <v>0</v>
      </c>
      <c r="D632" t="s">
        <v>52</v>
      </c>
      <c r="E632">
        <v>18.83304</v>
      </c>
      <c r="F632">
        <v>14.75234</v>
      </c>
      <c r="G632">
        <v>12.19586</v>
      </c>
      <c r="H632">
        <v>13.0166</v>
      </c>
      <c r="I632">
        <v>0</v>
      </c>
      <c r="J632">
        <v>0</v>
      </c>
    </row>
    <row r="633" spans="1:10" x14ac:dyDescent="0.35">
      <c r="A633" t="str">
        <f t="shared" si="21"/>
        <v>PENETRACION (%).Hortalizas/Verdur.Ing200-500MIL</v>
      </c>
      <c r="B633">
        <v>0</v>
      </c>
      <c r="C633">
        <v>0</v>
      </c>
      <c r="D633" t="s">
        <v>54</v>
      </c>
      <c r="E633">
        <v>23.599900000000002</v>
      </c>
      <c r="F633">
        <v>21.27899</v>
      </c>
      <c r="G633">
        <v>30.631799999999998</v>
      </c>
      <c r="H633">
        <v>19.922180000000001</v>
      </c>
      <c r="I633">
        <v>0</v>
      </c>
      <c r="J633">
        <v>0</v>
      </c>
    </row>
    <row r="634" spans="1:10" x14ac:dyDescent="0.35">
      <c r="A634" t="str">
        <f t="shared" si="21"/>
        <v>PENETRACION (%).Hortalizas/Verdur.Ing&gt;500MIL</v>
      </c>
      <c r="B634">
        <v>0</v>
      </c>
      <c r="C634">
        <v>0</v>
      </c>
      <c r="D634" t="s">
        <v>56</v>
      </c>
      <c r="E634">
        <v>24.369910000000001</v>
      </c>
      <c r="F634">
        <v>15.13237</v>
      </c>
      <c r="G634">
        <v>11.09412</v>
      </c>
      <c r="H634">
        <v>9.7985240000000005</v>
      </c>
      <c r="I634">
        <v>0</v>
      </c>
      <c r="J634">
        <v>0</v>
      </c>
    </row>
    <row r="635" spans="1:10" x14ac:dyDescent="0.35">
      <c r="A635" t="str">
        <f t="shared" si="21"/>
        <v>PENETRACION (%).Hortalizas/Verdur.IngDE 15 A 19 AÑOS</v>
      </c>
      <c r="B635">
        <v>0</v>
      </c>
      <c r="C635">
        <v>0</v>
      </c>
      <c r="D635" t="s">
        <v>80</v>
      </c>
      <c r="E635">
        <v>31.30349</v>
      </c>
      <c r="F635">
        <v>13.199490000000001</v>
      </c>
      <c r="G635">
        <v>14.95796</v>
      </c>
      <c r="H635">
        <v>10.138640000000001</v>
      </c>
      <c r="I635">
        <v>0</v>
      </c>
      <c r="J635">
        <v>0</v>
      </c>
    </row>
    <row r="636" spans="1:10" x14ac:dyDescent="0.35">
      <c r="A636" t="str">
        <f t="shared" si="21"/>
        <v>PENETRACION (%).Hortalizas/Verdur.IngDE 20 A 24 AÑOS</v>
      </c>
      <c r="B636">
        <v>0</v>
      </c>
      <c r="C636">
        <v>0</v>
      </c>
      <c r="D636" t="s">
        <v>81</v>
      </c>
      <c r="E636">
        <v>20.665859999999999</v>
      </c>
      <c r="F636">
        <v>19.080909999999999</v>
      </c>
      <c r="G636">
        <v>21.354859999999999</v>
      </c>
      <c r="H636">
        <v>13.1204</v>
      </c>
      <c r="I636">
        <v>0</v>
      </c>
      <c r="J636">
        <v>0</v>
      </c>
    </row>
    <row r="637" spans="1:10" x14ac:dyDescent="0.35">
      <c r="A637" t="str">
        <f t="shared" si="21"/>
        <v>PENETRACION (%).Hortalizas/Verdur.IngDE 25 A 34 AÑOS</v>
      </c>
      <c r="B637">
        <v>0</v>
      </c>
      <c r="C637">
        <v>0</v>
      </c>
      <c r="D637" t="s">
        <v>82</v>
      </c>
      <c r="E637">
        <v>30.078379999999999</v>
      </c>
      <c r="F637">
        <v>26.175999999999998</v>
      </c>
      <c r="G637">
        <v>20.125109999999999</v>
      </c>
      <c r="H637">
        <v>14.96895</v>
      </c>
      <c r="I637">
        <v>0</v>
      </c>
      <c r="J637">
        <v>0</v>
      </c>
    </row>
    <row r="638" spans="1:10" x14ac:dyDescent="0.35">
      <c r="A638" t="str">
        <f t="shared" si="21"/>
        <v>PENETRACION (%).Hortalizas/Verdur.IngDE 35 A 49 AÑOS</v>
      </c>
      <c r="B638">
        <v>0</v>
      </c>
      <c r="C638">
        <v>0</v>
      </c>
      <c r="D638" t="s">
        <v>83</v>
      </c>
      <c r="E638">
        <v>24.232379999999999</v>
      </c>
      <c r="F638">
        <v>18.727900000000002</v>
      </c>
      <c r="G638">
        <v>19.297809999999998</v>
      </c>
      <c r="H638">
        <v>16.553519999999999</v>
      </c>
      <c r="I638">
        <v>0</v>
      </c>
      <c r="J638">
        <v>0</v>
      </c>
    </row>
    <row r="639" spans="1:10" x14ac:dyDescent="0.35">
      <c r="A639" t="str">
        <f t="shared" si="21"/>
        <v>PENETRACION (%).Hortalizas/Verdur.IngDE 50 A 59 AÑOS</v>
      </c>
      <c r="B639">
        <v>0</v>
      </c>
      <c r="C639">
        <v>0</v>
      </c>
      <c r="D639" t="s">
        <v>84</v>
      </c>
      <c r="E639">
        <v>24.310310000000001</v>
      </c>
      <c r="F639">
        <v>14.66389</v>
      </c>
      <c r="G639">
        <v>16.85595</v>
      </c>
      <c r="H639">
        <v>15.242610000000001</v>
      </c>
      <c r="I639">
        <v>0</v>
      </c>
      <c r="J639">
        <v>0</v>
      </c>
    </row>
    <row r="640" spans="1:10" x14ac:dyDescent="0.35">
      <c r="A640" t="str">
        <f t="shared" si="21"/>
        <v>PENETRACION (%).Hortalizas/Verdur.IngDE 60 A 75 AÑOS</v>
      </c>
      <c r="B640">
        <v>0</v>
      </c>
      <c r="C640">
        <v>0</v>
      </c>
      <c r="D640" t="s">
        <v>85</v>
      </c>
      <c r="E640">
        <v>23.31119</v>
      </c>
      <c r="F640">
        <v>20.390519999999999</v>
      </c>
      <c r="G640">
        <v>21.350010000000001</v>
      </c>
      <c r="H640">
        <v>18.058579999999999</v>
      </c>
      <c r="I640">
        <v>0</v>
      </c>
      <c r="J640">
        <v>0</v>
      </c>
    </row>
    <row r="641" spans="1:10" x14ac:dyDescent="0.35">
      <c r="A641" t="str">
        <f t="shared" si="21"/>
        <v>PENETRACION (%).Hortalizas/Verdur.IngNIVEL ALTO</v>
      </c>
      <c r="B641">
        <v>0</v>
      </c>
      <c r="C641">
        <v>0</v>
      </c>
      <c r="D641" t="s">
        <v>86</v>
      </c>
      <c r="E641">
        <v>28.514289999999999</v>
      </c>
      <c r="F641">
        <v>19.668769999999999</v>
      </c>
      <c r="G641">
        <v>22.536370000000002</v>
      </c>
      <c r="H641">
        <v>20.332100000000001</v>
      </c>
      <c r="I641">
        <v>0</v>
      </c>
      <c r="J641">
        <v>0</v>
      </c>
    </row>
    <row r="642" spans="1:10" x14ac:dyDescent="0.35">
      <c r="A642" t="str">
        <f t="shared" si="21"/>
        <v>PENETRACION (%).Hortalizas/Verdur.IngNIVEL MEDIO ALTO</v>
      </c>
      <c r="B642">
        <v>0</v>
      </c>
      <c r="C642">
        <v>0</v>
      </c>
      <c r="D642" t="s">
        <v>87</v>
      </c>
      <c r="E642">
        <v>38.76961</v>
      </c>
      <c r="F642">
        <v>21.173770000000001</v>
      </c>
      <c r="G642">
        <v>22.99823</v>
      </c>
      <c r="H642">
        <v>18.81916</v>
      </c>
      <c r="I642">
        <v>0</v>
      </c>
      <c r="J642">
        <v>0</v>
      </c>
    </row>
    <row r="643" spans="1:10" x14ac:dyDescent="0.35">
      <c r="A643" t="str">
        <f t="shared" si="21"/>
        <v>PENETRACION (%).Hortalizas/Verdur.IngNIVEL MEDIO</v>
      </c>
      <c r="B643">
        <v>0</v>
      </c>
      <c r="C643">
        <v>0</v>
      </c>
      <c r="D643" t="s">
        <v>88</v>
      </c>
      <c r="E643">
        <v>24.738309999999998</v>
      </c>
      <c r="F643">
        <v>17.533999999999999</v>
      </c>
      <c r="G643">
        <v>21.86965</v>
      </c>
      <c r="H643">
        <v>16.815439999999999</v>
      </c>
      <c r="I643">
        <v>0</v>
      </c>
      <c r="J643">
        <v>0</v>
      </c>
    </row>
    <row r="644" spans="1:10" x14ac:dyDescent="0.35">
      <c r="A644" t="str">
        <f t="shared" si="21"/>
        <v>PENETRACION (%).Hortalizas/Verdur.IngNIVEL MEDIO BAJO</v>
      </c>
      <c r="B644">
        <v>0</v>
      </c>
      <c r="C644">
        <v>0</v>
      </c>
      <c r="D644" t="s">
        <v>89</v>
      </c>
      <c r="E644">
        <v>20.244230000000002</v>
      </c>
      <c r="F644">
        <v>23.201799999999999</v>
      </c>
      <c r="G644">
        <v>16.34076</v>
      </c>
      <c r="H644">
        <v>15.17794</v>
      </c>
      <c r="I644">
        <v>0</v>
      </c>
      <c r="J644">
        <v>0</v>
      </c>
    </row>
    <row r="645" spans="1:10" x14ac:dyDescent="0.35">
      <c r="A645" t="str">
        <f t="shared" si="21"/>
        <v>PENETRACION (%).Hortalizas/Verdur.IngNIVEL BAJO</v>
      </c>
      <c r="B645">
        <v>0</v>
      </c>
      <c r="C645">
        <v>0</v>
      </c>
      <c r="D645" t="s">
        <v>90</v>
      </c>
      <c r="E645">
        <v>14.193099999999999</v>
      </c>
      <c r="F645">
        <v>16.424710000000001</v>
      </c>
      <c r="G645">
        <v>12.68106</v>
      </c>
      <c r="H645">
        <v>10.403169999999999</v>
      </c>
      <c r="I645">
        <v>0</v>
      </c>
      <c r="J645">
        <v>0</v>
      </c>
    </row>
    <row r="646" spans="1:10" x14ac:dyDescent="0.35">
      <c r="A646" t="str">
        <f>$B$478&amp;$C$646&amp;D646</f>
        <v>PENETRACION (%).Aceite alino Ing.T.ESPAÑA</v>
      </c>
      <c r="B646">
        <v>0</v>
      </c>
      <c r="C646" t="s">
        <v>154</v>
      </c>
      <c r="D646" t="s">
        <v>22</v>
      </c>
      <c r="E646">
        <v>1.5303389999999999</v>
      </c>
      <c r="F646">
        <v>1.736499</v>
      </c>
      <c r="G646">
        <v>1.110136</v>
      </c>
      <c r="H646">
        <v>1.3512850000000001</v>
      </c>
      <c r="I646">
        <v>0</v>
      </c>
      <c r="J646">
        <v>0</v>
      </c>
    </row>
    <row r="647" spans="1:10" x14ac:dyDescent="0.35">
      <c r="A647" t="str">
        <f t="shared" ref="A647:A673" si="22">$B$478&amp;$C$646&amp;D647</f>
        <v>PENETRACION (%).Aceite alino Ing.BCN AM</v>
      </c>
      <c r="B647">
        <v>0</v>
      </c>
      <c r="C647">
        <v>0</v>
      </c>
      <c r="D647" t="s">
        <v>72</v>
      </c>
      <c r="E647">
        <v>0.88926419999999995</v>
      </c>
      <c r="F647">
        <v>0.46650170000000002</v>
      </c>
      <c r="G647">
        <v>2.649867</v>
      </c>
      <c r="H647">
        <v>3.2709589999999999</v>
      </c>
      <c r="I647">
        <v>0</v>
      </c>
      <c r="J647">
        <v>0</v>
      </c>
    </row>
    <row r="648" spans="1:10" x14ac:dyDescent="0.35">
      <c r="A648" t="str">
        <f t="shared" si="22"/>
        <v>PENETRACION (%).Aceite alino Ing.REST.CAT ARAGON</v>
      </c>
      <c r="B648">
        <v>0</v>
      </c>
      <c r="C648">
        <v>0</v>
      </c>
      <c r="D648" t="s">
        <v>73</v>
      </c>
      <c r="E648">
        <v>0.91823980000000005</v>
      </c>
      <c r="F648">
        <v>1.4175359999999999</v>
      </c>
      <c r="G648">
        <v>1.189233</v>
      </c>
      <c r="H648">
        <v>1.124441</v>
      </c>
      <c r="I648">
        <v>0</v>
      </c>
      <c r="J648">
        <v>0</v>
      </c>
    </row>
    <row r="649" spans="1:10" x14ac:dyDescent="0.35">
      <c r="A649" t="str">
        <f t="shared" si="22"/>
        <v>PENETRACION (%).Aceite alino Ing.LEVANTE</v>
      </c>
      <c r="B649">
        <v>0</v>
      </c>
      <c r="C649">
        <v>0</v>
      </c>
      <c r="D649" t="s">
        <v>74</v>
      </c>
      <c r="E649">
        <v>6.1774230000000001</v>
      </c>
      <c r="F649">
        <v>6.0052409999999998</v>
      </c>
      <c r="G649">
        <v>2.6936610000000001</v>
      </c>
      <c r="H649">
        <v>3.1898580000000001</v>
      </c>
      <c r="I649">
        <v>0</v>
      </c>
      <c r="J649">
        <v>0</v>
      </c>
    </row>
    <row r="650" spans="1:10" x14ac:dyDescent="0.35">
      <c r="A650" t="str">
        <f t="shared" si="22"/>
        <v>PENETRACION (%).Aceite alino Ing.ANDALUCIA</v>
      </c>
      <c r="B650">
        <v>0</v>
      </c>
      <c r="C650">
        <v>0</v>
      </c>
      <c r="D650" t="s">
        <v>75</v>
      </c>
      <c r="E650">
        <v>2.3458030000000001</v>
      </c>
      <c r="F650">
        <v>2.998113</v>
      </c>
      <c r="G650">
        <v>2.946574</v>
      </c>
      <c r="H650">
        <v>2.129426</v>
      </c>
      <c r="I650">
        <v>0</v>
      </c>
      <c r="J650">
        <v>0</v>
      </c>
    </row>
    <row r="651" spans="1:10" x14ac:dyDescent="0.35">
      <c r="A651" t="str">
        <f t="shared" si="22"/>
        <v>PENETRACION (%).Aceite alino Ing.MDD AM</v>
      </c>
      <c r="B651">
        <v>0</v>
      </c>
      <c r="C651">
        <v>0</v>
      </c>
      <c r="D651" t="s">
        <v>76</v>
      </c>
      <c r="E651">
        <v>1.550227</v>
      </c>
      <c r="F651">
        <v>1.5375509999999999</v>
      </c>
      <c r="G651">
        <v>1.9659800000000001</v>
      </c>
      <c r="H651">
        <v>1.5754870000000001</v>
      </c>
      <c r="I651">
        <v>0</v>
      </c>
      <c r="J651">
        <v>0</v>
      </c>
    </row>
    <row r="652" spans="1:10" x14ac:dyDescent="0.35">
      <c r="A652" t="str">
        <f t="shared" si="22"/>
        <v>PENETRACION (%).Aceite alino Ing.RTO CENTRO</v>
      </c>
      <c r="B652">
        <v>0</v>
      </c>
      <c r="C652">
        <v>0</v>
      </c>
      <c r="D652" t="s">
        <v>77</v>
      </c>
      <c r="E652">
        <v>1.30582</v>
      </c>
      <c r="F652">
        <v>1.944993</v>
      </c>
      <c r="G652">
        <v>1.515936</v>
      </c>
      <c r="H652">
        <v>2.0054599999999998</v>
      </c>
      <c r="I652">
        <v>0</v>
      </c>
      <c r="J652">
        <v>0</v>
      </c>
    </row>
    <row r="653" spans="1:10" x14ac:dyDescent="0.35">
      <c r="A653" t="str">
        <f t="shared" si="22"/>
        <v>PENETRACION (%).Aceite alino Ing.NORTE-CENTRO</v>
      </c>
      <c r="B653">
        <v>0</v>
      </c>
      <c r="C653">
        <v>0</v>
      </c>
      <c r="D653" t="s">
        <v>78</v>
      </c>
      <c r="E653">
        <v>1.356744</v>
      </c>
      <c r="F653">
        <v>3.526402</v>
      </c>
      <c r="G653">
        <v>2.4496639999999998</v>
      </c>
      <c r="H653">
        <v>2.5977480000000002</v>
      </c>
      <c r="I653">
        <v>0</v>
      </c>
      <c r="J653">
        <v>0</v>
      </c>
    </row>
    <row r="654" spans="1:10" x14ac:dyDescent="0.35">
      <c r="A654" t="str">
        <f t="shared" si="22"/>
        <v>PENETRACION (%).Aceite alino Ing.NOROESTE</v>
      </c>
      <c r="B654">
        <v>0</v>
      </c>
      <c r="C654">
        <v>0</v>
      </c>
      <c r="D654" t="s">
        <v>79</v>
      </c>
      <c r="E654">
        <v>1.7608889999999999</v>
      </c>
      <c r="F654">
        <v>2.9988830000000002</v>
      </c>
      <c r="G654">
        <v>1.223535</v>
      </c>
      <c r="H654">
        <v>2.7764630000000001</v>
      </c>
      <c r="I654">
        <v>0</v>
      </c>
      <c r="J654">
        <v>0</v>
      </c>
    </row>
    <row r="655" spans="1:10" x14ac:dyDescent="0.35">
      <c r="A655" t="str">
        <f t="shared" si="22"/>
        <v>PENETRACION (%).Aceite alino Ing.&lt;2MIL</v>
      </c>
      <c r="B655">
        <v>0</v>
      </c>
      <c r="C655">
        <v>0</v>
      </c>
      <c r="D655" t="s">
        <v>41</v>
      </c>
      <c r="E655">
        <v>2.9658500000000001</v>
      </c>
      <c r="F655">
        <v>4.9963689999999996</v>
      </c>
      <c r="G655">
        <v>0</v>
      </c>
      <c r="H655">
        <v>0</v>
      </c>
      <c r="I655">
        <v>0</v>
      </c>
      <c r="J655">
        <v>0</v>
      </c>
    </row>
    <row r="656" spans="1:10" x14ac:dyDescent="0.35">
      <c r="A656" t="str">
        <f t="shared" si="22"/>
        <v>PENETRACION (%).Aceite alino Ing.2-5MIL</v>
      </c>
      <c r="B656">
        <v>0</v>
      </c>
      <c r="C656">
        <v>0</v>
      </c>
      <c r="D656" t="s">
        <v>44</v>
      </c>
      <c r="E656">
        <v>1.9761010000000001</v>
      </c>
      <c r="F656">
        <v>2.4878779999999998</v>
      </c>
      <c r="G656">
        <v>0.76517860000000004</v>
      </c>
      <c r="H656">
        <v>0</v>
      </c>
      <c r="I656">
        <v>0</v>
      </c>
      <c r="J656">
        <v>0</v>
      </c>
    </row>
    <row r="657" spans="1:10" x14ac:dyDescent="0.35">
      <c r="A657" t="str">
        <f t="shared" si="22"/>
        <v>PENETRACION (%).Aceite alino Ing.5-10MIL</v>
      </c>
      <c r="B657">
        <v>0</v>
      </c>
      <c r="C657">
        <v>0</v>
      </c>
      <c r="D657" t="s">
        <v>46</v>
      </c>
      <c r="E657">
        <v>0.4858635</v>
      </c>
      <c r="F657">
        <v>0</v>
      </c>
      <c r="G657">
        <v>2.2255280000000002</v>
      </c>
      <c r="H657">
        <v>0.65987419999999997</v>
      </c>
      <c r="I657">
        <v>0</v>
      </c>
      <c r="J657">
        <v>0</v>
      </c>
    </row>
    <row r="658" spans="1:10" x14ac:dyDescent="0.35">
      <c r="A658" t="str">
        <f t="shared" si="22"/>
        <v>PENETRACION (%).Aceite alino Ing.10-30MIL</v>
      </c>
      <c r="B658">
        <v>0</v>
      </c>
      <c r="C658">
        <v>0</v>
      </c>
      <c r="D658" t="s">
        <v>48</v>
      </c>
      <c r="E658">
        <v>3.0834100000000002</v>
      </c>
      <c r="F658">
        <v>3.9126340000000002</v>
      </c>
      <c r="G658">
        <v>3.2717369999999999</v>
      </c>
      <c r="H658">
        <v>3.3000699999999998</v>
      </c>
      <c r="I658">
        <v>0</v>
      </c>
      <c r="J658">
        <v>0</v>
      </c>
    </row>
    <row r="659" spans="1:10" x14ac:dyDescent="0.35">
      <c r="A659" t="str">
        <f t="shared" si="22"/>
        <v>PENETRACION (%).Aceite alino Ing.30-100MIL</v>
      </c>
      <c r="B659">
        <v>0</v>
      </c>
      <c r="C659">
        <v>0</v>
      </c>
      <c r="D659" t="s">
        <v>50</v>
      </c>
      <c r="E659">
        <v>1.75179</v>
      </c>
      <c r="F659">
        <v>3.5629309999999998</v>
      </c>
      <c r="G659">
        <v>2.216272</v>
      </c>
      <c r="H659">
        <v>3.2868520000000001</v>
      </c>
      <c r="I659">
        <v>0</v>
      </c>
      <c r="J659">
        <v>0</v>
      </c>
    </row>
    <row r="660" spans="1:10" x14ac:dyDescent="0.35">
      <c r="A660" t="str">
        <f t="shared" si="22"/>
        <v>PENETRACION (%).Aceite alino Ing.100-200MIL</v>
      </c>
      <c r="B660">
        <v>0</v>
      </c>
      <c r="C660">
        <v>0</v>
      </c>
      <c r="D660" t="s">
        <v>52</v>
      </c>
      <c r="E660">
        <v>0.80312600000000001</v>
      </c>
      <c r="F660">
        <v>3.0243669999999998</v>
      </c>
      <c r="G660">
        <v>1.337637</v>
      </c>
      <c r="H660">
        <v>1.670004</v>
      </c>
      <c r="I660">
        <v>0</v>
      </c>
      <c r="J660">
        <v>0</v>
      </c>
    </row>
    <row r="661" spans="1:10" x14ac:dyDescent="0.35">
      <c r="A661" t="str">
        <f t="shared" si="22"/>
        <v>PENETRACION (%).Aceite alino Ing.200-500MIL</v>
      </c>
      <c r="B661">
        <v>0</v>
      </c>
      <c r="C661">
        <v>0</v>
      </c>
      <c r="D661" t="s">
        <v>54</v>
      </c>
      <c r="E661">
        <v>2.1124520000000002</v>
      </c>
      <c r="F661">
        <v>2.7840159999999998</v>
      </c>
      <c r="G661">
        <v>1.1903349999999999</v>
      </c>
      <c r="H661">
        <v>3.0194459999999999</v>
      </c>
      <c r="I661">
        <v>0</v>
      </c>
      <c r="J661">
        <v>0</v>
      </c>
    </row>
    <row r="662" spans="1:10" x14ac:dyDescent="0.35">
      <c r="A662" t="str">
        <f t="shared" si="22"/>
        <v>PENETRACION (%).Aceite alino Ing.&gt;500MIL</v>
      </c>
      <c r="B662">
        <v>0</v>
      </c>
      <c r="C662">
        <v>0</v>
      </c>
      <c r="D662" t="s">
        <v>56</v>
      </c>
      <c r="E662">
        <v>3.4589669999999999</v>
      </c>
      <c r="F662">
        <v>1.33754</v>
      </c>
      <c r="G662">
        <v>1.508397</v>
      </c>
      <c r="H662">
        <v>1.5406569999999999</v>
      </c>
      <c r="I662">
        <v>0</v>
      </c>
      <c r="J662">
        <v>0</v>
      </c>
    </row>
    <row r="663" spans="1:10" x14ac:dyDescent="0.35">
      <c r="A663" t="str">
        <f t="shared" si="22"/>
        <v>PENETRACION (%).Aceite alino Ing.DE 15 A 19 AÑOS</v>
      </c>
      <c r="B663">
        <v>0</v>
      </c>
      <c r="C663">
        <v>0</v>
      </c>
      <c r="D663" t="s">
        <v>80</v>
      </c>
      <c r="E663">
        <v>0</v>
      </c>
      <c r="F663">
        <v>3.9634879999999999</v>
      </c>
      <c r="G663">
        <v>0</v>
      </c>
      <c r="H663">
        <v>0</v>
      </c>
      <c r="I663">
        <v>0</v>
      </c>
      <c r="J663">
        <v>0</v>
      </c>
    </row>
    <row r="664" spans="1:10" x14ac:dyDescent="0.35">
      <c r="A664" t="str">
        <f t="shared" si="22"/>
        <v>PENETRACION (%).Aceite alino Ing.DE 20 A 24 AÑOS</v>
      </c>
      <c r="B664">
        <v>0</v>
      </c>
      <c r="C664">
        <v>0</v>
      </c>
      <c r="D664" t="s">
        <v>81</v>
      </c>
      <c r="E664">
        <v>0.84901179999999998</v>
      </c>
      <c r="F664">
        <v>5.1490939999999998</v>
      </c>
      <c r="G664">
        <v>0</v>
      </c>
      <c r="H664">
        <v>3.016864</v>
      </c>
      <c r="I664">
        <v>0</v>
      </c>
      <c r="J664">
        <v>0</v>
      </c>
    </row>
    <row r="665" spans="1:10" x14ac:dyDescent="0.35">
      <c r="A665" t="str">
        <f t="shared" si="22"/>
        <v>PENETRACION (%).Aceite alino Ing.DE 25 A 34 AÑOS</v>
      </c>
      <c r="B665">
        <v>0</v>
      </c>
      <c r="C665">
        <v>0</v>
      </c>
      <c r="D665" t="s">
        <v>82</v>
      </c>
      <c r="E665">
        <v>1.5459430000000001</v>
      </c>
      <c r="F665">
        <v>2.8710079999999998</v>
      </c>
      <c r="G665">
        <v>0.91758019999999996</v>
      </c>
      <c r="H665">
        <v>2.516689</v>
      </c>
      <c r="I665">
        <v>0</v>
      </c>
      <c r="J665">
        <v>0</v>
      </c>
    </row>
    <row r="666" spans="1:10" x14ac:dyDescent="0.35">
      <c r="A666" t="str">
        <f t="shared" si="22"/>
        <v>PENETRACION (%).Aceite alino Ing.DE 35 A 49 AÑOS</v>
      </c>
      <c r="B666">
        <v>0</v>
      </c>
      <c r="C666">
        <v>0</v>
      </c>
      <c r="D666" t="s">
        <v>83</v>
      </c>
      <c r="E666">
        <v>1.9275260000000001</v>
      </c>
      <c r="F666">
        <v>1.1139049999999999</v>
      </c>
      <c r="G666">
        <v>1.890828</v>
      </c>
      <c r="H666">
        <v>2.0918100000000002</v>
      </c>
      <c r="I666">
        <v>0</v>
      </c>
      <c r="J666">
        <v>0</v>
      </c>
    </row>
    <row r="667" spans="1:10" x14ac:dyDescent="0.35">
      <c r="A667" t="str">
        <f t="shared" si="22"/>
        <v>PENETRACION (%).Aceite alino Ing.DE 50 A 59 AÑOS</v>
      </c>
      <c r="B667">
        <v>0</v>
      </c>
      <c r="C667">
        <v>0</v>
      </c>
      <c r="D667" t="s">
        <v>84</v>
      </c>
      <c r="E667">
        <v>2.0561509999999998</v>
      </c>
      <c r="F667">
        <v>1.414534</v>
      </c>
      <c r="G667">
        <v>2.1087820000000002</v>
      </c>
      <c r="H667">
        <v>1.7349239999999999</v>
      </c>
      <c r="I667">
        <v>0</v>
      </c>
      <c r="J667">
        <v>0</v>
      </c>
    </row>
    <row r="668" spans="1:10" x14ac:dyDescent="0.35">
      <c r="A668" t="str">
        <f t="shared" si="22"/>
        <v>PENETRACION (%).Aceite alino Ing.DE 60 A 75 AÑOS</v>
      </c>
      <c r="B668">
        <v>0</v>
      </c>
      <c r="C668">
        <v>0</v>
      </c>
      <c r="D668" t="s">
        <v>85</v>
      </c>
      <c r="E668">
        <v>2.7536399999999999</v>
      </c>
      <c r="F668">
        <v>3.8824559999999999</v>
      </c>
      <c r="G668">
        <v>3.598868</v>
      </c>
      <c r="H668">
        <v>1.5952679999999999</v>
      </c>
      <c r="I668">
        <v>0</v>
      </c>
      <c r="J668">
        <v>0</v>
      </c>
    </row>
    <row r="669" spans="1:10" x14ac:dyDescent="0.35">
      <c r="A669" t="str">
        <f t="shared" si="22"/>
        <v>PENETRACION (%).Aceite alino Ing.NIVEL ALTO</v>
      </c>
      <c r="B669">
        <v>0</v>
      </c>
      <c r="C669">
        <v>0</v>
      </c>
      <c r="D669" t="s">
        <v>86</v>
      </c>
      <c r="E669">
        <v>1.258551</v>
      </c>
      <c r="F669">
        <v>2.705327</v>
      </c>
      <c r="G669">
        <v>1.9392940000000001</v>
      </c>
      <c r="H669">
        <v>1.6019909999999999</v>
      </c>
      <c r="I669">
        <v>0</v>
      </c>
      <c r="J669">
        <v>0</v>
      </c>
    </row>
    <row r="670" spans="1:10" x14ac:dyDescent="0.35">
      <c r="A670" t="str">
        <f t="shared" si="22"/>
        <v>PENETRACION (%).Aceite alino Ing.NIVEL MEDIO ALTO</v>
      </c>
      <c r="B670">
        <v>0</v>
      </c>
      <c r="C670">
        <v>0</v>
      </c>
      <c r="D670" t="s">
        <v>87</v>
      </c>
      <c r="E670">
        <v>1.9452339999999999</v>
      </c>
      <c r="F670">
        <v>3.057013</v>
      </c>
      <c r="G670">
        <v>3.8161879999999999</v>
      </c>
      <c r="H670">
        <v>1.0462290000000001</v>
      </c>
      <c r="I670">
        <v>0</v>
      </c>
      <c r="J670">
        <v>0</v>
      </c>
    </row>
    <row r="671" spans="1:10" x14ac:dyDescent="0.35">
      <c r="A671" t="str">
        <f t="shared" si="22"/>
        <v>PENETRACION (%).Aceite alino Ing.NIVEL MEDIO</v>
      </c>
      <c r="B671">
        <v>0</v>
      </c>
      <c r="C671">
        <v>0</v>
      </c>
      <c r="D671" t="s">
        <v>88</v>
      </c>
      <c r="E671">
        <v>2.2514669999999999</v>
      </c>
      <c r="F671">
        <v>3.6487310000000002</v>
      </c>
      <c r="G671">
        <v>1.4220600000000001</v>
      </c>
      <c r="H671">
        <v>2.1576499999999998</v>
      </c>
      <c r="I671">
        <v>0</v>
      </c>
      <c r="J671">
        <v>0</v>
      </c>
    </row>
    <row r="672" spans="1:10" x14ac:dyDescent="0.35">
      <c r="A672" t="str">
        <f t="shared" si="22"/>
        <v>PENETRACION (%).Aceite alino Ing.NIVEL MEDIO BAJO</v>
      </c>
      <c r="B672">
        <v>0</v>
      </c>
      <c r="C672">
        <v>0</v>
      </c>
      <c r="D672" t="s">
        <v>89</v>
      </c>
      <c r="E672">
        <v>1.544076</v>
      </c>
      <c r="F672">
        <v>1.4945090000000001</v>
      </c>
      <c r="G672">
        <v>3.205273</v>
      </c>
      <c r="H672">
        <v>1.764921</v>
      </c>
      <c r="I672">
        <v>0</v>
      </c>
      <c r="J672">
        <v>0</v>
      </c>
    </row>
    <row r="673" spans="1:10" x14ac:dyDescent="0.35">
      <c r="A673" t="str">
        <f t="shared" si="22"/>
        <v>PENETRACION (%).Aceite alino Ing.NIVEL BAJO</v>
      </c>
      <c r="B673">
        <v>0</v>
      </c>
      <c r="C673">
        <v>0</v>
      </c>
      <c r="D673" t="s">
        <v>90</v>
      </c>
      <c r="E673">
        <v>2.1517430000000002</v>
      </c>
      <c r="F673">
        <v>1.730685</v>
      </c>
      <c r="G673">
        <v>0.81836710000000001</v>
      </c>
      <c r="H673">
        <v>1.742267</v>
      </c>
      <c r="I673">
        <v>0</v>
      </c>
      <c r="J673">
        <v>0</v>
      </c>
    </row>
    <row r="674" spans="1:10" x14ac:dyDescent="0.35">
      <c r="A674" t="str">
        <f>$B$478&amp;$C$674&amp;D674</f>
        <v>PENETRACION (%).Pan Ing.T.ESPAÑA</v>
      </c>
      <c r="B674">
        <v>0</v>
      </c>
      <c r="C674" t="s">
        <v>155</v>
      </c>
      <c r="D674" t="s">
        <v>22</v>
      </c>
      <c r="E674">
        <v>20.44378</v>
      </c>
      <c r="F674">
        <v>16.947859999999999</v>
      </c>
      <c r="G674">
        <v>17.652840000000001</v>
      </c>
      <c r="H674">
        <v>16.009530000000002</v>
      </c>
      <c r="I674">
        <v>0</v>
      </c>
      <c r="J674">
        <v>0</v>
      </c>
    </row>
    <row r="675" spans="1:10" x14ac:dyDescent="0.35">
      <c r="A675" t="str">
        <f t="shared" ref="A675:A701" si="23">$B$478&amp;$C$674&amp;D675</f>
        <v>PENETRACION (%).Pan Ing.BCN AM</v>
      </c>
      <c r="B675">
        <v>0</v>
      </c>
      <c r="C675">
        <v>0</v>
      </c>
      <c r="D675" t="s">
        <v>72</v>
      </c>
      <c r="E675">
        <v>15.94937</v>
      </c>
      <c r="F675">
        <v>24.007950000000001</v>
      </c>
      <c r="G675">
        <v>22.761230000000001</v>
      </c>
      <c r="H675">
        <v>19.64838</v>
      </c>
      <c r="I675">
        <v>0</v>
      </c>
      <c r="J675">
        <v>0</v>
      </c>
    </row>
    <row r="676" spans="1:10" x14ac:dyDescent="0.35">
      <c r="A676" t="str">
        <f t="shared" si="23"/>
        <v>PENETRACION (%).Pan Ing.REST.CAT ARAGON</v>
      </c>
      <c r="B676">
        <v>0</v>
      </c>
      <c r="C676">
        <v>0</v>
      </c>
      <c r="D676" t="s">
        <v>73</v>
      </c>
      <c r="E676">
        <v>9.4530790000000007</v>
      </c>
      <c r="F676">
        <v>9.809768</v>
      </c>
      <c r="G676">
        <v>10.709860000000001</v>
      </c>
      <c r="H676">
        <v>8.6366790000000009</v>
      </c>
      <c r="I676">
        <v>0</v>
      </c>
      <c r="J676">
        <v>0</v>
      </c>
    </row>
    <row r="677" spans="1:10" x14ac:dyDescent="0.35">
      <c r="A677" t="str">
        <f t="shared" si="23"/>
        <v>PENETRACION (%).Pan Ing.LEVANTE</v>
      </c>
      <c r="B677">
        <v>0</v>
      </c>
      <c r="C677">
        <v>0</v>
      </c>
      <c r="D677" t="s">
        <v>74</v>
      </c>
      <c r="E677">
        <v>29.627849999999999</v>
      </c>
      <c r="F677">
        <v>20.13139</v>
      </c>
      <c r="G677">
        <v>31.32301</v>
      </c>
      <c r="H677">
        <v>21.281400000000001</v>
      </c>
      <c r="I677">
        <v>0</v>
      </c>
      <c r="J677">
        <v>0</v>
      </c>
    </row>
    <row r="678" spans="1:10" x14ac:dyDescent="0.35">
      <c r="A678" t="str">
        <f t="shared" si="23"/>
        <v>PENETRACION (%).Pan Ing.ANDALUCIA</v>
      </c>
      <c r="B678">
        <v>0</v>
      </c>
      <c r="C678">
        <v>0</v>
      </c>
      <c r="D678" t="s">
        <v>75</v>
      </c>
      <c r="E678">
        <v>22.603349999999999</v>
      </c>
      <c r="F678">
        <v>18.400950000000002</v>
      </c>
      <c r="G678">
        <v>19.101790000000001</v>
      </c>
      <c r="H678">
        <v>15.652749999999999</v>
      </c>
      <c r="I678">
        <v>0</v>
      </c>
      <c r="J678">
        <v>0</v>
      </c>
    </row>
    <row r="679" spans="1:10" x14ac:dyDescent="0.35">
      <c r="A679" t="str">
        <f t="shared" si="23"/>
        <v>PENETRACION (%).Pan Ing.MDD AM</v>
      </c>
      <c r="B679">
        <v>0</v>
      </c>
      <c r="C679">
        <v>0</v>
      </c>
      <c r="D679" t="s">
        <v>76</v>
      </c>
      <c r="E679">
        <v>30.922899999999998</v>
      </c>
      <c r="F679">
        <v>23.733160000000002</v>
      </c>
      <c r="G679">
        <v>18.83989</v>
      </c>
      <c r="H679">
        <v>18.47626</v>
      </c>
      <c r="I679">
        <v>0</v>
      </c>
      <c r="J679">
        <v>0</v>
      </c>
    </row>
    <row r="680" spans="1:10" x14ac:dyDescent="0.35">
      <c r="A680" t="str">
        <f t="shared" si="23"/>
        <v>PENETRACION (%).Pan Ing.RTO CENTRO</v>
      </c>
      <c r="B680">
        <v>0</v>
      </c>
      <c r="C680">
        <v>0</v>
      </c>
      <c r="D680" t="s">
        <v>77</v>
      </c>
      <c r="E680">
        <v>25.469560000000001</v>
      </c>
      <c r="F680">
        <v>18.19502</v>
      </c>
      <c r="G680">
        <v>18.6539</v>
      </c>
      <c r="H680">
        <v>17.962859999999999</v>
      </c>
      <c r="I680">
        <v>0</v>
      </c>
      <c r="J680">
        <v>0</v>
      </c>
    </row>
    <row r="681" spans="1:10" x14ac:dyDescent="0.35">
      <c r="A681" t="str">
        <f t="shared" si="23"/>
        <v>PENETRACION (%).Pan Ing.NORTE-CENTRO</v>
      </c>
      <c r="B681">
        <v>0</v>
      </c>
      <c r="C681">
        <v>0</v>
      </c>
      <c r="D681" t="s">
        <v>78</v>
      </c>
      <c r="E681">
        <v>15.185280000000001</v>
      </c>
      <c r="F681">
        <v>14.60351</v>
      </c>
      <c r="G681">
        <v>13.173719999999999</v>
      </c>
      <c r="H681">
        <v>14.29612</v>
      </c>
      <c r="I681">
        <v>0</v>
      </c>
      <c r="J681">
        <v>0</v>
      </c>
    </row>
    <row r="682" spans="1:10" x14ac:dyDescent="0.35">
      <c r="A682" t="str">
        <f t="shared" si="23"/>
        <v>PENETRACION (%).Pan Ing.NOROESTE</v>
      </c>
      <c r="B682">
        <v>0</v>
      </c>
      <c r="C682">
        <v>0</v>
      </c>
      <c r="D682" t="s">
        <v>79</v>
      </c>
      <c r="E682">
        <v>21.845210000000002</v>
      </c>
      <c r="F682">
        <v>20.87697</v>
      </c>
      <c r="G682">
        <v>17.84684</v>
      </c>
      <c r="H682">
        <v>23.359829999999999</v>
      </c>
      <c r="I682">
        <v>0</v>
      </c>
      <c r="J682">
        <v>0</v>
      </c>
    </row>
    <row r="683" spans="1:10" x14ac:dyDescent="0.35">
      <c r="A683" t="str">
        <f t="shared" si="23"/>
        <v>PENETRACION (%).Pan Ing.&lt;2MIL</v>
      </c>
      <c r="B683">
        <v>0</v>
      </c>
      <c r="C683">
        <v>0</v>
      </c>
      <c r="D683" t="s">
        <v>41</v>
      </c>
      <c r="E683">
        <v>22.642430000000001</v>
      </c>
      <c r="F683">
        <v>25.715630000000001</v>
      </c>
      <c r="G683">
        <v>9.707376</v>
      </c>
      <c r="H683">
        <v>9.0958959999999998</v>
      </c>
      <c r="I683">
        <v>0</v>
      </c>
      <c r="J683">
        <v>0</v>
      </c>
    </row>
    <row r="684" spans="1:10" x14ac:dyDescent="0.35">
      <c r="A684" t="str">
        <f t="shared" si="23"/>
        <v>PENETRACION (%).Pan Ing.2-5MIL</v>
      </c>
      <c r="B684">
        <v>0</v>
      </c>
      <c r="C684">
        <v>0</v>
      </c>
      <c r="D684" t="s">
        <v>44</v>
      </c>
      <c r="E684">
        <v>28.958749999999998</v>
      </c>
      <c r="F684">
        <v>12.59122</v>
      </c>
      <c r="G684">
        <v>12.5176</v>
      </c>
      <c r="H684">
        <v>22.297319999999999</v>
      </c>
      <c r="I684">
        <v>0</v>
      </c>
      <c r="J684">
        <v>0</v>
      </c>
    </row>
    <row r="685" spans="1:10" x14ac:dyDescent="0.35">
      <c r="A685" t="str">
        <f t="shared" si="23"/>
        <v>PENETRACION (%).Pan Ing.5-10MIL</v>
      </c>
      <c r="B685">
        <v>0</v>
      </c>
      <c r="C685">
        <v>0</v>
      </c>
      <c r="D685" t="s">
        <v>46</v>
      </c>
      <c r="E685">
        <v>23.786819999999999</v>
      </c>
      <c r="F685">
        <v>17.97146</v>
      </c>
      <c r="G685">
        <v>19.261279999999999</v>
      </c>
      <c r="H685">
        <v>14.87842</v>
      </c>
      <c r="I685">
        <v>0</v>
      </c>
      <c r="J685">
        <v>0</v>
      </c>
    </row>
    <row r="686" spans="1:10" x14ac:dyDescent="0.35">
      <c r="A686" t="str">
        <f t="shared" si="23"/>
        <v>PENETRACION (%).Pan Ing.10-30MIL</v>
      </c>
      <c r="B686">
        <v>0</v>
      </c>
      <c r="C686">
        <v>0</v>
      </c>
      <c r="D686" t="s">
        <v>48</v>
      </c>
      <c r="E686">
        <v>18.969110000000001</v>
      </c>
      <c r="F686">
        <v>22.041730000000001</v>
      </c>
      <c r="G686">
        <v>26.20945</v>
      </c>
      <c r="H686">
        <v>25.520060000000001</v>
      </c>
      <c r="I686">
        <v>0</v>
      </c>
      <c r="J686">
        <v>0</v>
      </c>
    </row>
    <row r="687" spans="1:10" x14ac:dyDescent="0.35">
      <c r="A687" t="str">
        <f t="shared" si="23"/>
        <v>PENETRACION (%).Pan Ing.30-100MIL</v>
      </c>
      <c r="B687">
        <v>0</v>
      </c>
      <c r="C687">
        <v>0</v>
      </c>
      <c r="D687" t="s">
        <v>50</v>
      </c>
      <c r="E687">
        <v>22.14404</v>
      </c>
      <c r="F687">
        <v>19.03407</v>
      </c>
      <c r="G687">
        <v>22.63325</v>
      </c>
      <c r="H687">
        <v>18.384250000000002</v>
      </c>
      <c r="I687">
        <v>0</v>
      </c>
      <c r="J687">
        <v>0</v>
      </c>
    </row>
    <row r="688" spans="1:10" x14ac:dyDescent="0.35">
      <c r="A688" t="str">
        <f t="shared" si="23"/>
        <v>PENETRACION (%).Pan Ing.100-200MIL</v>
      </c>
      <c r="B688">
        <v>0</v>
      </c>
      <c r="C688">
        <v>0</v>
      </c>
      <c r="D688" t="s">
        <v>52</v>
      </c>
      <c r="E688">
        <v>18.460059999999999</v>
      </c>
      <c r="F688">
        <v>15.940910000000001</v>
      </c>
      <c r="G688">
        <v>15.35558</v>
      </c>
      <c r="H688">
        <v>13.30593</v>
      </c>
      <c r="I688">
        <v>0</v>
      </c>
      <c r="J688">
        <v>0</v>
      </c>
    </row>
    <row r="689" spans="1:10" x14ac:dyDescent="0.35">
      <c r="A689" t="str">
        <f t="shared" si="23"/>
        <v>PENETRACION (%).Pan Ing.200-500MIL</v>
      </c>
      <c r="B689">
        <v>0</v>
      </c>
      <c r="C689">
        <v>0</v>
      </c>
      <c r="D689" t="s">
        <v>54</v>
      </c>
      <c r="E689">
        <v>19.427099999999999</v>
      </c>
      <c r="F689">
        <v>20.511189999999999</v>
      </c>
      <c r="G689">
        <v>23.97167</v>
      </c>
      <c r="H689">
        <v>19.546500000000002</v>
      </c>
      <c r="I689">
        <v>0</v>
      </c>
      <c r="J689">
        <v>0</v>
      </c>
    </row>
    <row r="690" spans="1:10" x14ac:dyDescent="0.35">
      <c r="A690" t="str">
        <f t="shared" si="23"/>
        <v>PENETRACION (%).Pan Ing.&gt;500MIL</v>
      </c>
      <c r="B690">
        <v>0</v>
      </c>
      <c r="C690">
        <v>0</v>
      </c>
      <c r="D690" t="s">
        <v>56</v>
      </c>
      <c r="E690">
        <v>20.103370000000002</v>
      </c>
      <c r="F690">
        <v>13.630879999999999</v>
      </c>
      <c r="G690">
        <v>11.3386</v>
      </c>
      <c r="H690">
        <v>12.359389999999999</v>
      </c>
      <c r="I690">
        <v>0</v>
      </c>
      <c r="J690">
        <v>0</v>
      </c>
    </row>
    <row r="691" spans="1:10" x14ac:dyDescent="0.35">
      <c r="A691" t="str">
        <f t="shared" si="23"/>
        <v>PENETRACION (%).Pan Ing.DE 15 A 19 AÑOS</v>
      </c>
      <c r="B691">
        <v>0</v>
      </c>
      <c r="C691">
        <v>0</v>
      </c>
      <c r="D691" t="s">
        <v>80</v>
      </c>
      <c r="E691">
        <v>38.538719999999998</v>
      </c>
      <c r="F691">
        <v>15.76632</v>
      </c>
      <c r="G691">
        <v>30.493359999999999</v>
      </c>
      <c r="H691">
        <v>27.171040000000001</v>
      </c>
      <c r="I691">
        <v>0</v>
      </c>
      <c r="J691">
        <v>0</v>
      </c>
    </row>
    <row r="692" spans="1:10" x14ac:dyDescent="0.35">
      <c r="A692" t="str">
        <f t="shared" si="23"/>
        <v>PENETRACION (%).Pan Ing.DE 20 A 24 AÑOS</v>
      </c>
      <c r="B692">
        <v>0</v>
      </c>
      <c r="C692">
        <v>0</v>
      </c>
      <c r="D692" t="s">
        <v>81</v>
      </c>
      <c r="E692">
        <v>19.114370000000001</v>
      </c>
      <c r="F692">
        <v>18.94585</v>
      </c>
      <c r="G692">
        <v>20.346550000000001</v>
      </c>
      <c r="H692">
        <v>23.505710000000001</v>
      </c>
      <c r="I692">
        <v>0</v>
      </c>
      <c r="J692">
        <v>0</v>
      </c>
    </row>
    <row r="693" spans="1:10" x14ac:dyDescent="0.35">
      <c r="A693" t="str">
        <f t="shared" si="23"/>
        <v>PENETRACION (%).Pan Ing.DE 25 A 34 AÑOS</v>
      </c>
      <c r="B693">
        <v>0</v>
      </c>
      <c r="C693">
        <v>0</v>
      </c>
      <c r="D693" t="s">
        <v>82</v>
      </c>
      <c r="E693">
        <v>27.965589999999999</v>
      </c>
      <c r="F693">
        <v>22.005680000000002</v>
      </c>
      <c r="G693">
        <v>18.932390000000002</v>
      </c>
      <c r="H693">
        <v>19.348189999999999</v>
      </c>
      <c r="I693">
        <v>0</v>
      </c>
      <c r="J693">
        <v>0</v>
      </c>
    </row>
    <row r="694" spans="1:10" x14ac:dyDescent="0.35">
      <c r="A694" t="str">
        <f t="shared" si="23"/>
        <v>PENETRACION (%).Pan Ing.DE 35 A 49 AÑOS</v>
      </c>
      <c r="B694">
        <v>0</v>
      </c>
      <c r="C694">
        <v>0</v>
      </c>
      <c r="D694" t="s">
        <v>83</v>
      </c>
      <c r="E694">
        <v>19.804010000000002</v>
      </c>
      <c r="F694">
        <v>20.865559999999999</v>
      </c>
      <c r="G694">
        <v>20.74239</v>
      </c>
      <c r="H694">
        <v>17.542310000000001</v>
      </c>
      <c r="I694">
        <v>0</v>
      </c>
      <c r="J694">
        <v>0</v>
      </c>
    </row>
    <row r="695" spans="1:10" x14ac:dyDescent="0.35">
      <c r="A695" t="str">
        <f t="shared" si="23"/>
        <v>PENETRACION (%).Pan Ing.DE 50 A 59 AÑOS</v>
      </c>
      <c r="B695">
        <v>0</v>
      </c>
      <c r="C695">
        <v>0</v>
      </c>
      <c r="D695" t="s">
        <v>84</v>
      </c>
      <c r="E695">
        <v>19.905370000000001</v>
      </c>
      <c r="F695">
        <v>14.517200000000001</v>
      </c>
      <c r="G695">
        <v>14.33324</v>
      </c>
      <c r="H695">
        <v>14.969329999999999</v>
      </c>
      <c r="I695">
        <v>0</v>
      </c>
      <c r="J695">
        <v>0</v>
      </c>
    </row>
    <row r="696" spans="1:10" x14ac:dyDescent="0.35">
      <c r="A696" t="str">
        <f t="shared" si="23"/>
        <v>PENETRACION (%).Pan Ing.DE 60 A 75 AÑOS</v>
      </c>
      <c r="B696">
        <v>0</v>
      </c>
      <c r="C696">
        <v>0</v>
      </c>
      <c r="D696" t="s">
        <v>85</v>
      </c>
      <c r="E696">
        <v>14.74044</v>
      </c>
      <c r="F696">
        <v>15.14269</v>
      </c>
      <c r="G696">
        <v>16.461919999999999</v>
      </c>
      <c r="H696">
        <v>14.414429999999999</v>
      </c>
      <c r="I696">
        <v>0</v>
      </c>
      <c r="J696">
        <v>0</v>
      </c>
    </row>
    <row r="697" spans="1:10" x14ac:dyDescent="0.35">
      <c r="A697" t="str">
        <f t="shared" si="23"/>
        <v>PENETRACION (%).Pan Ing.NIVEL ALTO</v>
      </c>
      <c r="B697">
        <v>0</v>
      </c>
      <c r="C697">
        <v>0</v>
      </c>
      <c r="D697" t="s">
        <v>86</v>
      </c>
      <c r="E697">
        <v>23.7729</v>
      </c>
      <c r="F697">
        <v>20.39555</v>
      </c>
      <c r="G697">
        <v>19.883410000000001</v>
      </c>
      <c r="H697">
        <v>18.933160000000001</v>
      </c>
      <c r="I697">
        <v>0</v>
      </c>
      <c r="J697">
        <v>0</v>
      </c>
    </row>
    <row r="698" spans="1:10" x14ac:dyDescent="0.35">
      <c r="A698" t="str">
        <f t="shared" si="23"/>
        <v>PENETRACION (%).Pan Ing.NIVEL MEDIO ALTO</v>
      </c>
      <c r="B698">
        <v>0</v>
      </c>
      <c r="C698">
        <v>0</v>
      </c>
      <c r="D698" t="s">
        <v>87</v>
      </c>
      <c r="E698">
        <v>21.19387</v>
      </c>
      <c r="F698">
        <v>17.269819999999999</v>
      </c>
      <c r="G698">
        <v>23.988800000000001</v>
      </c>
      <c r="H698">
        <v>19.794560000000001</v>
      </c>
      <c r="I698">
        <v>0</v>
      </c>
      <c r="J698">
        <v>0</v>
      </c>
    </row>
    <row r="699" spans="1:10" x14ac:dyDescent="0.35">
      <c r="A699" t="str">
        <f t="shared" si="23"/>
        <v>PENETRACION (%).Pan Ing.NIVEL MEDIO</v>
      </c>
      <c r="B699">
        <v>0</v>
      </c>
      <c r="C699">
        <v>0</v>
      </c>
      <c r="D699" t="s">
        <v>88</v>
      </c>
      <c r="E699">
        <v>23.823899999999998</v>
      </c>
      <c r="F699">
        <v>20.61956</v>
      </c>
      <c r="G699">
        <v>21.48396</v>
      </c>
      <c r="H699">
        <v>16.79121</v>
      </c>
      <c r="I699">
        <v>0</v>
      </c>
      <c r="J699">
        <v>0</v>
      </c>
    </row>
    <row r="700" spans="1:10" x14ac:dyDescent="0.35">
      <c r="A700" t="str">
        <f t="shared" si="23"/>
        <v>PENETRACION (%).Pan Ing.NIVEL MEDIO BAJO</v>
      </c>
      <c r="B700">
        <v>0</v>
      </c>
      <c r="C700">
        <v>0</v>
      </c>
      <c r="D700" t="s">
        <v>89</v>
      </c>
      <c r="E700">
        <v>15.4125</v>
      </c>
      <c r="F700">
        <v>17.28651</v>
      </c>
      <c r="G700">
        <v>15.878690000000001</v>
      </c>
      <c r="H700">
        <v>17.070879999999999</v>
      </c>
      <c r="I700">
        <v>0</v>
      </c>
      <c r="J700">
        <v>0</v>
      </c>
    </row>
    <row r="701" spans="1:10" x14ac:dyDescent="0.35">
      <c r="A701" t="str">
        <f t="shared" si="23"/>
        <v>PENETRACION (%).Pan Ing.NIVEL BAJO</v>
      </c>
      <c r="B701">
        <v>0</v>
      </c>
      <c r="C701">
        <v>0</v>
      </c>
      <c r="D701" t="s">
        <v>90</v>
      </c>
      <c r="E701">
        <v>18.20102</v>
      </c>
      <c r="F701">
        <v>15.173539999999999</v>
      </c>
      <c r="G701">
        <v>13.754009999999999</v>
      </c>
      <c r="H701">
        <v>12.42976</v>
      </c>
      <c r="I701">
        <v>0</v>
      </c>
      <c r="J701">
        <v>0</v>
      </c>
    </row>
    <row r="702" spans="1:10" x14ac:dyDescent="0.35">
      <c r="A702" t="str">
        <f>$B$478&amp;$C$702&amp;D702</f>
        <v>PENETRACION (%).Pastas Ing.T.ESPAÑA</v>
      </c>
      <c r="B702">
        <v>0</v>
      </c>
      <c r="C702" t="s">
        <v>156</v>
      </c>
      <c r="D702" t="s">
        <v>22</v>
      </c>
      <c r="E702">
        <v>5.6226539999999998</v>
      </c>
      <c r="F702">
        <v>4.8236720000000002</v>
      </c>
      <c r="G702">
        <v>2.4350839999999998</v>
      </c>
      <c r="H702">
        <v>3.70444</v>
      </c>
      <c r="I702">
        <v>0</v>
      </c>
      <c r="J702">
        <v>0</v>
      </c>
    </row>
    <row r="703" spans="1:10" x14ac:dyDescent="0.35">
      <c r="A703" t="str">
        <f t="shared" ref="A703:A729" si="24">$B$478&amp;$C$702&amp;D703</f>
        <v>PENETRACION (%).Pastas Ing.BCN AM</v>
      </c>
      <c r="B703">
        <v>0</v>
      </c>
      <c r="C703">
        <v>0</v>
      </c>
      <c r="D703" t="s">
        <v>72</v>
      </c>
      <c r="E703">
        <v>6.2544579999999996</v>
      </c>
      <c r="F703">
        <v>5.9622400000000004</v>
      </c>
      <c r="G703">
        <v>2.7354609999999999</v>
      </c>
      <c r="H703">
        <v>4.8593890000000002</v>
      </c>
      <c r="I703">
        <v>0</v>
      </c>
      <c r="J703">
        <v>0</v>
      </c>
    </row>
    <row r="704" spans="1:10" x14ac:dyDescent="0.35">
      <c r="A704" t="str">
        <f t="shared" si="24"/>
        <v>PENETRACION (%).Pastas Ing.REST.CAT ARAGON</v>
      </c>
      <c r="B704">
        <v>0</v>
      </c>
      <c r="C704">
        <v>0</v>
      </c>
      <c r="D704" t="s">
        <v>73</v>
      </c>
      <c r="E704">
        <v>11.7057</v>
      </c>
      <c r="F704">
        <v>7.1674509999999998</v>
      </c>
      <c r="G704">
        <v>1.7009209999999999</v>
      </c>
      <c r="H704">
        <v>4.5488689999999998</v>
      </c>
      <c r="I704">
        <v>0</v>
      </c>
      <c r="J704">
        <v>0</v>
      </c>
    </row>
    <row r="705" spans="1:10" x14ac:dyDescent="0.35">
      <c r="A705" t="str">
        <f t="shared" si="24"/>
        <v>PENETRACION (%).Pastas Ing.LEVANTE</v>
      </c>
      <c r="B705">
        <v>0</v>
      </c>
      <c r="C705">
        <v>0</v>
      </c>
      <c r="D705" t="s">
        <v>74</v>
      </c>
      <c r="E705">
        <v>6.47539</v>
      </c>
      <c r="F705">
        <v>8.3964110000000005</v>
      </c>
      <c r="G705">
        <v>6.0553109999999997</v>
      </c>
      <c r="H705">
        <v>3.4124479999999999</v>
      </c>
      <c r="I705">
        <v>0</v>
      </c>
      <c r="J705">
        <v>0</v>
      </c>
    </row>
    <row r="706" spans="1:10" x14ac:dyDescent="0.35">
      <c r="A706" t="str">
        <f t="shared" si="24"/>
        <v>PENETRACION (%).Pastas Ing.ANDALUCIA</v>
      </c>
      <c r="B706">
        <v>0</v>
      </c>
      <c r="C706">
        <v>0</v>
      </c>
      <c r="D706" t="s">
        <v>75</v>
      </c>
      <c r="E706">
        <v>3.3854410000000001</v>
      </c>
      <c r="F706">
        <v>2.0052560000000001</v>
      </c>
      <c r="G706">
        <v>0.97758179999999995</v>
      </c>
      <c r="H706">
        <v>3.3803030000000001</v>
      </c>
      <c r="I706">
        <v>0</v>
      </c>
      <c r="J706">
        <v>0</v>
      </c>
    </row>
    <row r="707" spans="1:10" x14ac:dyDescent="0.35">
      <c r="A707" t="str">
        <f t="shared" si="24"/>
        <v>PENETRACION (%).Pastas Ing.MDD AM</v>
      </c>
      <c r="B707">
        <v>0</v>
      </c>
      <c r="C707">
        <v>0</v>
      </c>
      <c r="D707" t="s">
        <v>76</v>
      </c>
      <c r="E707">
        <v>5.8802820000000002</v>
      </c>
      <c r="F707">
        <v>3.3112110000000001</v>
      </c>
      <c r="G707">
        <v>1.648315</v>
      </c>
      <c r="H707">
        <v>7.763306</v>
      </c>
      <c r="I707">
        <v>0</v>
      </c>
      <c r="J707">
        <v>0</v>
      </c>
    </row>
    <row r="708" spans="1:10" x14ac:dyDescent="0.35">
      <c r="A708" t="str">
        <f t="shared" si="24"/>
        <v>PENETRACION (%).Pastas Ing.RTO CENTRO</v>
      </c>
      <c r="B708">
        <v>0</v>
      </c>
      <c r="C708">
        <v>0</v>
      </c>
      <c r="D708" t="s">
        <v>77</v>
      </c>
      <c r="E708">
        <v>3.0015450000000001</v>
      </c>
      <c r="F708">
        <v>5.1753010000000002</v>
      </c>
      <c r="G708">
        <v>6.1391239999999998</v>
      </c>
      <c r="H708">
        <v>3.2309909999999999</v>
      </c>
      <c r="I708">
        <v>0</v>
      </c>
      <c r="J708">
        <v>0</v>
      </c>
    </row>
    <row r="709" spans="1:10" x14ac:dyDescent="0.35">
      <c r="A709" t="str">
        <f t="shared" si="24"/>
        <v>PENETRACION (%).Pastas Ing.NORTE-CENTRO</v>
      </c>
      <c r="B709">
        <v>0</v>
      </c>
      <c r="C709">
        <v>0</v>
      </c>
      <c r="D709" t="s">
        <v>78</v>
      </c>
      <c r="E709">
        <v>3.6767439999999998</v>
      </c>
      <c r="F709">
        <v>3.3557030000000001</v>
      </c>
      <c r="G709">
        <v>1.3482639999999999</v>
      </c>
      <c r="H709">
        <v>2.1786940000000001</v>
      </c>
      <c r="I709">
        <v>0</v>
      </c>
      <c r="J709">
        <v>0</v>
      </c>
    </row>
    <row r="710" spans="1:10" x14ac:dyDescent="0.35">
      <c r="A710" t="str">
        <f t="shared" si="24"/>
        <v>PENETRACION (%).Pastas Ing.NOROESTE</v>
      </c>
      <c r="B710">
        <v>0</v>
      </c>
      <c r="C710">
        <v>0</v>
      </c>
      <c r="D710" t="s">
        <v>79</v>
      </c>
      <c r="E710">
        <v>5.5455920000000001</v>
      </c>
      <c r="F710">
        <v>4.7618850000000004</v>
      </c>
      <c r="G710">
        <v>4.0281349999999998</v>
      </c>
      <c r="H710">
        <v>1.4103889999999999</v>
      </c>
      <c r="I710">
        <v>0</v>
      </c>
      <c r="J710">
        <v>0</v>
      </c>
    </row>
    <row r="711" spans="1:10" x14ac:dyDescent="0.35">
      <c r="A711" t="str">
        <f t="shared" si="24"/>
        <v>PENETRACION (%).Pastas Ing.&lt;2MIL</v>
      </c>
      <c r="B711">
        <v>0</v>
      </c>
      <c r="C711">
        <v>0</v>
      </c>
      <c r="D711" t="s">
        <v>41</v>
      </c>
      <c r="E711">
        <v>3.8243710000000002</v>
      </c>
      <c r="F711">
        <v>7.1690589999999998</v>
      </c>
      <c r="G711">
        <v>3.2253940000000001</v>
      </c>
      <c r="H711">
        <v>7.3555190000000001</v>
      </c>
      <c r="I711">
        <v>0</v>
      </c>
      <c r="J711">
        <v>0</v>
      </c>
    </row>
    <row r="712" spans="1:10" x14ac:dyDescent="0.35">
      <c r="A712" t="str">
        <f t="shared" si="24"/>
        <v>PENETRACION (%).Pastas Ing.2-5MIL</v>
      </c>
      <c r="B712">
        <v>0</v>
      </c>
      <c r="C712">
        <v>0</v>
      </c>
      <c r="D712" t="s">
        <v>44</v>
      </c>
      <c r="E712">
        <v>5.8556929999999996</v>
      </c>
      <c r="F712">
        <v>5.199198</v>
      </c>
      <c r="G712">
        <v>1.6463369999999999</v>
      </c>
      <c r="H712">
        <v>0.849966</v>
      </c>
      <c r="I712">
        <v>0</v>
      </c>
      <c r="J712">
        <v>0</v>
      </c>
    </row>
    <row r="713" spans="1:10" x14ac:dyDescent="0.35">
      <c r="A713" t="str">
        <f t="shared" si="24"/>
        <v>PENETRACION (%).Pastas Ing.5-10MIL</v>
      </c>
      <c r="B713">
        <v>0</v>
      </c>
      <c r="C713">
        <v>0</v>
      </c>
      <c r="D713" t="s">
        <v>46</v>
      </c>
      <c r="E713">
        <v>6.8000720000000001</v>
      </c>
      <c r="F713">
        <v>10.68573</v>
      </c>
      <c r="G713">
        <v>3.84762</v>
      </c>
      <c r="H713">
        <v>3.2308249999999998</v>
      </c>
      <c r="I713">
        <v>0</v>
      </c>
      <c r="J713">
        <v>0</v>
      </c>
    </row>
    <row r="714" spans="1:10" x14ac:dyDescent="0.35">
      <c r="A714" t="str">
        <f t="shared" si="24"/>
        <v>PENETRACION (%).Pastas Ing.10-30MIL</v>
      </c>
      <c r="B714">
        <v>0</v>
      </c>
      <c r="C714">
        <v>0</v>
      </c>
      <c r="D714" t="s">
        <v>48</v>
      </c>
      <c r="E714">
        <v>8.442456</v>
      </c>
      <c r="F714">
        <v>5.5923879999999997</v>
      </c>
      <c r="G714">
        <v>6.4575069999999997</v>
      </c>
      <c r="H714">
        <v>4.1817890000000002</v>
      </c>
      <c r="I714">
        <v>0</v>
      </c>
      <c r="J714">
        <v>0</v>
      </c>
    </row>
    <row r="715" spans="1:10" x14ac:dyDescent="0.35">
      <c r="A715" t="str">
        <f t="shared" si="24"/>
        <v>PENETRACION (%).Pastas Ing.30-100MIL</v>
      </c>
      <c r="B715">
        <v>0</v>
      </c>
      <c r="C715">
        <v>0</v>
      </c>
      <c r="D715" t="s">
        <v>50</v>
      </c>
      <c r="E715">
        <v>7.3303479999999999</v>
      </c>
      <c r="F715">
        <v>3.7405680000000001</v>
      </c>
      <c r="G715">
        <v>1.2215940000000001</v>
      </c>
      <c r="H715">
        <v>5.2187710000000003</v>
      </c>
      <c r="I715">
        <v>0</v>
      </c>
      <c r="J715">
        <v>0</v>
      </c>
    </row>
    <row r="716" spans="1:10" x14ac:dyDescent="0.35">
      <c r="A716" t="str">
        <f t="shared" si="24"/>
        <v>PENETRACION (%).Pastas Ing.100-200MIL</v>
      </c>
      <c r="B716">
        <v>0</v>
      </c>
      <c r="C716">
        <v>0</v>
      </c>
      <c r="D716" t="s">
        <v>52</v>
      </c>
      <c r="E716">
        <v>2.6811910000000001</v>
      </c>
      <c r="F716">
        <v>2.3485849999999999</v>
      </c>
      <c r="G716">
        <v>1.403599</v>
      </c>
      <c r="H716">
        <v>4.2026500000000002</v>
      </c>
      <c r="I716">
        <v>0</v>
      </c>
      <c r="J716">
        <v>0</v>
      </c>
    </row>
    <row r="717" spans="1:10" x14ac:dyDescent="0.35">
      <c r="A717" t="str">
        <f t="shared" si="24"/>
        <v>PENETRACION (%).Pastas Ing.200-500MIL</v>
      </c>
      <c r="B717">
        <v>0</v>
      </c>
      <c r="C717">
        <v>0</v>
      </c>
      <c r="D717" t="s">
        <v>54</v>
      </c>
      <c r="E717">
        <v>6.9678779999999998</v>
      </c>
      <c r="F717">
        <v>5.3622610000000002</v>
      </c>
      <c r="G717">
        <v>2.9629660000000002</v>
      </c>
      <c r="H717">
        <v>4.117407</v>
      </c>
      <c r="I717">
        <v>0</v>
      </c>
      <c r="J717">
        <v>0</v>
      </c>
    </row>
    <row r="718" spans="1:10" x14ac:dyDescent="0.35">
      <c r="A718" t="str">
        <f t="shared" si="24"/>
        <v>PENETRACION (%).Pastas Ing.&gt;500MIL</v>
      </c>
      <c r="B718">
        <v>0</v>
      </c>
      <c r="C718">
        <v>0</v>
      </c>
      <c r="D718" t="s">
        <v>56</v>
      </c>
      <c r="E718">
        <v>3.0245959999999998</v>
      </c>
      <c r="F718">
        <v>4.4725070000000002</v>
      </c>
      <c r="G718">
        <v>1.6132</v>
      </c>
      <c r="H718">
        <v>3.173394</v>
      </c>
      <c r="I718">
        <v>0</v>
      </c>
      <c r="J718">
        <v>0</v>
      </c>
    </row>
    <row r="719" spans="1:10" x14ac:dyDescent="0.35">
      <c r="A719" t="str">
        <f t="shared" si="24"/>
        <v>PENETRACION (%).Pastas Ing.DE 15 A 19 AÑOS</v>
      </c>
      <c r="B719">
        <v>0</v>
      </c>
      <c r="C719">
        <v>0</v>
      </c>
      <c r="D719" t="s">
        <v>80</v>
      </c>
      <c r="E719">
        <v>4.9001609999999998</v>
      </c>
      <c r="F719">
        <v>0</v>
      </c>
      <c r="G719">
        <v>0</v>
      </c>
      <c r="H719">
        <v>2.399734</v>
      </c>
      <c r="I719">
        <v>0</v>
      </c>
      <c r="J719">
        <v>0</v>
      </c>
    </row>
    <row r="720" spans="1:10" x14ac:dyDescent="0.35">
      <c r="A720" t="str">
        <f t="shared" si="24"/>
        <v>PENETRACION (%).Pastas Ing.DE 20 A 24 AÑOS</v>
      </c>
      <c r="B720">
        <v>0</v>
      </c>
      <c r="C720">
        <v>0</v>
      </c>
      <c r="D720" t="s">
        <v>81</v>
      </c>
      <c r="E720">
        <v>4.9792129999999997</v>
      </c>
      <c r="F720">
        <v>3.1689310000000002</v>
      </c>
      <c r="G720">
        <v>1.748264</v>
      </c>
      <c r="H720">
        <v>4.7012099999999997</v>
      </c>
      <c r="I720">
        <v>0</v>
      </c>
      <c r="J720">
        <v>0</v>
      </c>
    </row>
    <row r="721" spans="1:10" x14ac:dyDescent="0.35">
      <c r="A721" t="str">
        <f t="shared" si="24"/>
        <v>PENETRACION (%).Pastas Ing.DE 25 A 34 AÑOS</v>
      </c>
      <c r="B721">
        <v>0</v>
      </c>
      <c r="C721">
        <v>0</v>
      </c>
      <c r="D721" t="s">
        <v>82</v>
      </c>
      <c r="E721">
        <v>3.7575910000000001</v>
      </c>
      <c r="F721">
        <v>3.0425089999999999</v>
      </c>
      <c r="G721">
        <v>1.0491790000000001</v>
      </c>
      <c r="H721">
        <v>2.349675</v>
      </c>
      <c r="I721">
        <v>0</v>
      </c>
      <c r="J721">
        <v>0</v>
      </c>
    </row>
    <row r="722" spans="1:10" x14ac:dyDescent="0.35">
      <c r="A722" t="str">
        <f t="shared" si="24"/>
        <v>PENETRACION (%).Pastas Ing.DE 35 A 49 AÑOS</v>
      </c>
      <c r="B722">
        <v>0</v>
      </c>
      <c r="C722">
        <v>0</v>
      </c>
      <c r="D722" t="s">
        <v>83</v>
      </c>
      <c r="E722">
        <v>4.2780420000000001</v>
      </c>
      <c r="F722">
        <v>5.6484230000000002</v>
      </c>
      <c r="G722">
        <v>3.9975779999999999</v>
      </c>
      <c r="H722">
        <v>4.8443659999999999</v>
      </c>
      <c r="I722">
        <v>0</v>
      </c>
      <c r="J722">
        <v>0</v>
      </c>
    </row>
    <row r="723" spans="1:10" x14ac:dyDescent="0.35">
      <c r="A723" t="str">
        <f t="shared" si="24"/>
        <v>PENETRACION (%).Pastas Ing.DE 50 A 59 AÑOS</v>
      </c>
      <c r="B723">
        <v>0</v>
      </c>
      <c r="C723">
        <v>0</v>
      </c>
      <c r="D723" t="s">
        <v>84</v>
      </c>
      <c r="E723">
        <v>4.7389349999999997</v>
      </c>
      <c r="F723">
        <v>5.0317290000000003</v>
      </c>
      <c r="G723">
        <v>2.469811</v>
      </c>
      <c r="H723">
        <v>3.6979639999999998</v>
      </c>
      <c r="I723">
        <v>0</v>
      </c>
      <c r="J723">
        <v>0</v>
      </c>
    </row>
    <row r="724" spans="1:10" x14ac:dyDescent="0.35">
      <c r="A724" t="str">
        <f t="shared" si="24"/>
        <v>PENETRACION (%).Pastas Ing.DE 60 A 75 AÑOS</v>
      </c>
      <c r="B724">
        <v>0</v>
      </c>
      <c r="C724">
        <v>0</v>
      </c>
      <c r="D724" t="s">
        <v>85</v>
      </c>
      <c r="E724">
        <v>10.14785</v>
      </c>
      <c r="F724">
        <v>6.8263129999999999</v>
      </c>
      <c r="G724">
        <v>2.593296</v>
      </c>
      <c r="H724">
        <v>4.4476440000000004</v>
      </c>
      <c r="I724">
        <v>0</v>
      </c>
      <c r="J724">
        <v>0</v>
      </c>
    </row>
    <row r="725" spans="1:10" x14ac:dyDescent="0.35">
      <c r="A725" t="str">
        <f t="shared" si="24"/>
        <v>PENETRACION (%).Pastas Ing.NIVEL ALTO</v>
      </c>
      <c r="B725">
        <v>0</v>
      </c>
      <c r="C725">
        <v>0</v>
      </c>
      <c r="D725" t="s">
        <v>86</v>
      </c>
      <c r="E725">
        <v>6.3318310000000002</v>
      </c>
      <c r="F725">
        <v>3.7955549999999998</v>
      </c>
      <c r="G725">
        <v>3.4790800000000002</v>
      </c>
      <c r="H725">
        <v>5.2784440000000004</v>
      </c>
      <c r="I725">
        <v>0</v>
      </c>
      <c r="J725">
        <v>0</v>
      </c>
    </row>
    <row r="726" spans="1:10" x14ac:dyDescent="0.35">
      <c r="A726" t="str">
        <f t="shared" si="24"/>
        <v>PENETRACION (%).Pastas Ing.NIVEL MEDIO ALTO</v>
      </c>
      <c r="B726">
        <v>0</v>
      </c>
      <c r="C726">
        <v>0</v>
      </c>
      <c r="D726" t="s">
        <v>87</v>
      </c>
      <c r="E726">
        <v>3.5076269999999998</v>
      </c>
      <c r="F726">
        <v>4.7191190000000001</v>
      </c>
      <c r="G726">
        <v>1.694782</v>
      </c>
      <c r="H726">
        <v>3.8930549999999999</v>
      </c>
      <c r="I726">
        <v>0</v>
      </c>
      <c r="J726">
        <v>0</v>
      </c>
    </row>
    <row r="727" spans="1:10" x14ac:dyDescent="0.35">
      <c r="A727" t="str">
        <f t="shared" si="24"/>
        <v>PENETRACION (%).Pastas Ing.NIVEL MEDIO</v>
      </c>
      <c r="B727">
        <v>0</v>
      </c>
      <c r="C727">
        <v>0</v>
      </c>
      <c r="D727" t="s">
        <v>88</v>
      </c>
      <c r="E727">
        <v>3.4702480000000002</v>
      </c>
      <c r="F727">
        <v>6.4597309999999997</v>
      </c>
      <c r="G727">
        <v>2.4281999999999999</v>
      </c>
      <c r="H727">
        <v>2.2774999999999999</v>
      </c>
      <c r="I727">
        <v>0</v>
      </c>
      <c r="J727">
        <v>0</v>
      </c>
    </row>
    <row r="728" spans="1:10" x14ac:dyDescent="0.35">
      <c r="A728" t="str">
        <f t="shared" si="24"/>
        <v>PENETRACION (%).Pastas Ing.NIVEL MEDIO BAJO</v>
      </c>
      <c r="B728">
        <v>0</v>
      </c>
      <c r="C728">
        <v>0</v>
      </c>
      <c r="D728" t="s">
        <v>89</v>
      </c>
      <c r="E728">
        <v>8.9246320000000008</v>
      </c>
      <c r="F728">
        <v>6.4709269999999997</v>
      </c>
      <c r="G728">
        <v>4.125051</v>
      </c>
      <c r="H728">
        <v>4.5032990000000002</v>
      </c>
      <c r="I728">
        <v>0</v>
      </c>
      <c r="J728">
        <v>0</v>
      </c>
    </row>
    <row r="729" spans="1:10" x14ac:dyDescent="0.35">
      <c r="A729" t="str">
        <f t="shared" si="24"/>
        <v>PENETRACION (%).Pastas Ing.NIVEL BAJO</v>
      </c>
      <c r="B729">
        <v>0</v>
      </c>
      <c r="C729">
        <v>0</v>
      </c>
      <c r="D729" t="s">
        <v>90</v>
      </c>
      <c r="E729">
        <v>8.2919230000000006</v>
      </c>
      <c r="F729">
        <v>3.585261</v>
      </c>
      <c r="G729">
        <v>1.650458</v>
      </c>
      <c r="H729">
        <v>4.483352</v>
      </c>
      <c r="I729">
        <v>0</v>
      </c>
      <c r="J729">
        <v>0</v>
      </c>
    </row>
    <row r="730" spans="1:10" x14ac:dyDescent="0.35">
      <c r="A730" t="str">
        <f>$B$478&amp;$C$730&amp;D730</f>
        <v>PENETRACION (%).Arroz Ing.T.ESPAÑA</v>
      </c>
      <c r="B730">
        <v>0</v>
      </c>
      <c r="C730" t="s">
        <v>157</v>
      </c>
      <c r="D730" t="s">
        <v>22</v>
      </c>
      <c r="E730">
        <v>7.2835349999999996</v>
      </c>
      <c r="F730">
        <v>5.9039320000000002</v>
      </c>
      <c r="G730">
        <v>6.384506</v>
      </c>
      <c r="H730">
        <v>5.9299850000000003</v>
      </c>
      <c r="I730">
        <v>0</v>
      </c>
      <c r="J730">
        <v>0</v>
      </c>
    </row>
    <row r="731" spans="1:10" x14ac:dyDescent="0.35">
      <c r="A731" t="str">
        <f t="shared" ref="A731:A757" si="25">$B$478&amp;$C$730&amp;D731</f>
        <v>PENETRACION (%).Arroz Ing.BCN AM</v>
      </c>
      <c r="B731">
        <v>0</v>
      </c>
      <c r="C731">
        <v>0</v>
      </c>
      <c r="D731" t="s">
        <v>72</v>
      </c>
      <c r="E731">
        <v>9.6582369999999997</v>
      </c>
      <c r="F731">
        <v>5.5402389999999997</v>
      </c>
      <c r="G731">
        <v>2.7032050000000001</v>
      </c>
      <c r="H731">
        <v>4.9236950000000004</v>
      </c>
      <c r="I731">
        <v>0</v>
      </c>
      <c r="J731">
        <v>0</v>
      </c>
    </row>
    <row r="732" spans="1:10" x14ac:dyDescent="0.35">
      <c r="A732" t="str">
        <f t="shared" si="25"/>
        <v>PENETRACION (%).Arroz Ing.REST.CAT ARAGON</v>
      </c>
      <c r="B732">
        <v>0</v>
      </c>
      <c r="C732">
        <v>0</v>
      </c>
      <c r="D732" t="s">
        <v>73</v>
      </c>
      <c r="E732">
        <v>8.2616289999999992</v>
      </c>
      <c r="F732">
        <v>5.0592889999999997</v>
      </c>
      <c r="G732">
        <v>7.9039970000000004</v>
      </c>
      <c r="H732">
        <v>5.4901280000000003</v>
      </c>
      <c r="I732">
        <v>0</v>
      </c>
      <c r="J732">
        <v>0</v>
      </c>
    </row>
    <row r="733" spans="1:10" x14ac:dyDescent="0.35">
      <c r="A733" t="str">
        <f t="shared" si="25"/>
        <v>PENETRACION (%).Arroz Ing.LEVANTE</v>
      </c>
      <c r="B733">
        <v>0</v>
      </c>
      <c r="C733">
        <v>0</v>
      </c>
      <c r="D733" t="s">
        <v>74</v>
      </c>
      <c r="E733">
        <v>11.93718</v>
      </c>
      <c r="F733">
        <v>9.7862650000000002</v>
      </c>
      <c r="G733">
        <v>9.0549990000000005</v>
      </c>
      <c r="H733">
        <v>13.04735</v>
      </c>
      <c r="I733">
        <v>0</v>
      </c>
      <c r="J733">
        <v>0</v>
      </c>
    </row>
    <row r="734" spans="1:10" x14ac:dyDescent="0.35">
      <c r="A734" t="str">
        <f t="shared" si="25"/>
        <v>PENETRACION (%).Arroz Ing.ANDALUCIA</v>
      </c>
      <c r="B734">
        <v>0</v>
      </c>
      <c r="C734">
        <v>0</v>
      </c>
      <c r="D734" t="s">
        <v>75</v>
      </c>
      <c r="E734">
        <v>3.8067319999999998</v>
      </c>
      <c r="F734">
        <v>6.1348940000000001</v>
      </c>
      <c r="G734">
        <v>6.5492530000000002</v>
      </c>
      <c r="H734">
        <v>5.4952579999999998</v>
      </c>
      <c r="I734">
        <v>0</v>
      </c>
      <c r="J734">
        <v>0</v>
      </c>
    </row>
    <row r="735" spans="1:10" x14ac:dyDescent="0.35">
      <c r="A735" t="str">
        <f t="shared" si="25"/>
        <v>PENETRACION (%).Arroz Ing.MDD AM</v>
      </c>
      <c r="B735">
        <v>0</v>
      </c>
      <c r="C735">
        <v>0</v>
      </c>
      <c r="D735" t="s">
        <v>76</v>
      </c>
      <c r="E735">
        <v>11.287430000000001</v>
      </c>
      <c r="F735">
        <v>7.0290410000000003</v>
      </c>
      <c r="G735">
        <v>8.2752230000000004</v>
      </c>
      <c r="H735">
        <v>12.17679</v>
      </c>
      <c r="I735">
        <v>0</v>
      </c>
      <c r="J735">
        <v>0</v>
      </c>
    </row>
    <row r="736" spans="1:10" x14ac:dyDescent="0.35">
      <c r="A736" t="str">
        <f t="shared" si="25"/>
        <v>PENETRACION (%).Arroz Ing.RTO CENTRO</v>
      </c>
      <c r="B736">
        <v>0</v>
      </c>
      <c r="C736">
        <v>0</v>
      </c>
      <c r="D736" t="s">
        <v>77</v>
      </c>
      <c r="E736">
        <v>5.5819700000000001</v>
      </c>
      <c r="F736">
        <v>5.6526709999999998</v>
      </c>
      <c r="G736">
        <v>6.5744740000000004</v>
      </c>
      <c r="H736">
        <v>5.7759919999999996</v>
      </c>
      <c r="I736">
        <v>0</v>
      </c>
      <c r="J736">
        <v>0</v>
      </c>
    </row>
    <row r="737" spans="1:10" x14ac:dyDescent="0.35">
      <c r="A737" t="str">
        <f t="shared" si="25"/>
        <v>PENETRACION (%).Arroz Ing.NORTE-CENTRO</v>
      </c>
      <c r="B737">
        <v>0</v>
      </c>
      <c r="C737">
        <v>0</v>
      </c>
      <c r="D737" t="s">
        <v>78</v>
      </c>
      <c r="E737">
        <v>4.6029470000000003</v>
      </c>
      <c r="F737">
        <v>4.9108599999999996</v>
      </c>
      <c r="G737">
        <v>4.7418209999999998</v>
      </c>
      <c r="H737">
        <v>0</v>
      </c>
      <c r="I737">
        <v>0</v>
      </c>
      <c r="J737">
        <v>0</v>
      </c>
    </row>
    <row r="738" spans="1:10" x14ac:dyDescent="0.35">
      <c r="A738" t="str">
        <f t="shared" si="25"/>
        <v>PENETRACION (%).Arroz Ing.NOROESTE</v>
      </c>
      <c r="B738">
        <v>0</v>
      </c>
      <c r="C738">
        <v>0</v>
      </c>
      <c r="D738" t="s">
        <v>79</v>
      </c>
      <c r="E738">
        <v>5.3662179999999999</v>
      </c>
      <c r="F738">
        <v>5.7240679999999999</v>
      </c>
      <c r="G738">
        <v>7.5428189999999997</v>
      </c>
      <c r="H738">
        <v>4.9476259999999996</v>
      </c>
      <c r="I738">
        <v>0</v>
      </c>
      <c r="J738">
        <v>0</v>
      </c>
    </row>
    <row r="739" spans="1:10" x14ac:dyDescent="0.35">
      <c r="A739" t="str">
        <f t="shared" si="25"/>
        <v>PENETRACION (%).Arroz Ing.&lt;2MIL</v>
      </c>
      <c r="B739">
        <v>0</v>
      </c>
      <c r="C739">
        <v>0</v>
      </c>
      <c r="D739" t="s">
        <v>41</v>
      </c>
      <c r="E739">
        <v>7.8502359999999998</v>
      </c>
      <c r="F739">
        <v>1.4113690000000001</v>
      </c>
      <c r="G739">
        <v>8.2209579999999995</v>
      </c>
      <c r="H739">
        <v>4.8834999999999997</v>
      </c>
      <c r="I739">
        <v>0</v>
      </c>
      <c r="J739">
        <v>0</v>
      </c>
    </row>
    <row r="740" spans="1:10" x14ac:dyDescent="0.35">
      <c r="A740" t="str">
        <f t="shared" si="25"/>
        <v>PENETRACION (%).Arroz Ing.2-5MIL</v>
      </c>
      <c r="B740">
        <v>0</v>
      </c>
      <c r="C740">
        <v>0</v>
      </c>
      <c r="D740" t="s">
        <v>44</v>
      </c>
      <c r="E740">
        <v>8.5793990000000004</v>
      </c>
      <c r="F740">
        <v>2.2610830000000002</v>
      </c>
      <c r="G740">
        <v>4.8004689999999997</v>
      </c>
      <c r="H740">
        <v>2.178375</v>
      </c>
      <c r="I740">
        <v>0</v>
      </c>
      <c r="J740">
        <v>0</v>
      </c>
    </row>
    <row r="741" spans="1:10" x14ac:dyDescent="0.35">
      <c r="A741" t="str">
        <f t="shared" si="25"/>
        <v>PENETRACION (%).Arroz Ing.5-10MIL</v>
      </c>
      <c r="B741">
        <v>0</v>
      </c>
      <c r="C741">
        <v>0</v>
      </c>
      <c r="D741" t="s">
        <v>46</v>
      </c>
      <c r="E741">
        <v>7.268351</v>
      </c>
      <c r="F741">
        <v>3.326648</v>
      </c>
      <c r="G741">
        <v>8.3248840000000008</v>
      </c>
      <c r="H741">
        <v>1.4693099999999999</v>
      </c>
      <c r="I741">
        <v>0</v>
      </c>
      <c r="J741">
        <v>0</v>
      </c>
    </row>
    <row r="742" spans="1:10" x14ac:dyDescent="0.35">
      <c r="A742" t="str">
        <f t="shared" si="25"/>
        <v>PENETRACION (%).Arroz Ing.10-30MIL</v>
      </c>
      <c r="B742">
        <v>0</v>
      </c>
      <c r="C742">
        <v>0</v>
      </c>
      <c r="D742" t="s">
        <v>48</v>
      </c>
      <c r="E742">
        <v>7.0351790000000003</v>
      </c>
      <c r="F742">
        <v>8.3686340000000001</v>
      </c>
      <c r="G742">
        <v>8.0264509999999998</v>
      </c>
      <c r="H742">
        <v>5.7685950000000004</v>
      </c>
      <c r="I742">
        <v>0</v>
      </c>
      <c r="J742">
        <v>0</v>
      </c>
    </row>
    <row r="743" spans="1:10" x14ac:dyDescent="0.35">
      <c r="A743" t="str">
        <f t="shared" si="25"/>
        <v>PENETRACION (%).Arroz Ing.30-100MIL</v>
      </c>
      <c r="B743">
        <v>0</v>
      </c>
      <c r="C743">
        <v>0</v>
      </c>
      <c r="D743" t="s">
        <v>50</v>
      </c>
      <c r="E743">
        <v>5.6535710000000003</v>
      </c>
      <c r="F743">
        <v>9.6690810000000003</v>
      </c>
      <c r="G743">
        <v>8.1174280000000003</v>
      </c>
      <c r="H743">
        <v>9.1364210000000003</v>
      </c>
      <c r="I743">
        <v>0</v>
      </c>
      <c r="J743">
        <v>0</v>
      </c>
    </row>
    <row r="744" spans="1:10" x14ac:dyDescent="0.35">
      <c r="A744" t="str">
        <f t="shared" si="25"/>
        <v>PENETRACION (%).Arroz Ing.100-200MIL</v>
      </c>
      <c r="B744">
        <v>0</v>
      </c>
      <c r="C744">
        <v>0</v>
      </c>
      <c r="D744" t="s">
        <v>52</v>
      </c>
      <c r="E744">
        <v>6.8632650000000002</v>
      </c>
      <c r="F744">
        <v>3.8904269999999999</v>
      </c>
      <c r="G744">
        <v>4.0673940000000002</v>
      </c>
      <c r="H744">
        <v>4.1519680000000001</v>
      </c>
      <c r="I744">
        <v>0</v>
      </c>
      <c r="J744">
        <v>0</v>
      </c>
    </row>
    <row r="745" spans="1:10" x14ac:dyDescent="0.35">
      <c r="A745" t="str">
        <f t="shared" si="25"/>
        <v>PENETRACION (%).Arroz Ing.200-500MIL</v>
      </c>
      <c r="B745">
        <v>0</v>
      </c>
      <c r="C745">
        <v>0</v>
      </c>
      <c r="D745" t="s">
        <v>54</v>
      </c>
      <c r="E745">
        <v>12.125909999999999</v>
      </c>
      <c r="F745">
        <v>8.6688089999999995</v>
      </c>
      <c r="G745">
        <v>5.2041839999999997</v>
      </c>
      <c r="H745">
        <v>10.63743</v>
      </c>
      <c r="I745">
        <v>0</v>
      </c>
      <c r="J745">
        <v>0</v>
      </c>
    </row>
    <row r="746" spans="1:10" x14ac:dyDescent="0.35">
      <c r="A746" t="str">
        <f t="shared" si="25"/>
        <v>PENETRACION (%).Arroz Ing.&gt;500MIL</v>
      </c>
      <c r="B746">
        <v>0</v>
      </c>
      <c r="C746">
        <v>0</v>
      </c>
      <c r="D746" t="s">
        <v>56</v>
      </c>
      <c r="E746">
        <v>6.5181649999999998</v>
      </c>
      <c r="F746">
        <v>7.9748049999999999</v>
      </c>
      <c r="G746">
        <v>5.8933929999999997</v>
      </c>
      <c r="H746">
        <v>6.9626130000000002</v>
      </c>
      <c r="I746">
        <v>0</v>
      </c>
      <c r="J746">
        <v>0</v>
      </c>
    </row>
    <row r="747" spans="1:10" x14ac:dyDescent="0.35">
      <c r="A747" t="str">
        <f t="shared" si="25"/>
        <v>PENETRACION (%).Arroz Ing.DE 15 A 19 AÑOS</v>
      </c>
      <c r="B747">
        <v>0</v>
      </c>
      <c r="C747">
        <v>0</v>
      </c>
      <c r="D747" t="s">
        <v>80</v>
      </c>
      <c r="E747">
        <v>0</v>
      </c>
      <c r="F747">
        <v>0</v>
      </c>
      <c r="G747">
        <v>4.1531370000000001</v>
      </c>
      <c r="H747">
        <v>0</v>
      </c>
      <c r="I747">
        <v>0</v>
      </c>
      <c r="J747">
        <v>0</v>
      </c>
    </row>
    <row r="748" spans="1:10" x14ac:dyDescent="0.35">
      <c r="A748" t="str">
        <f t="shared" si="25"/>
        <v>PENETRACION (%).Arroz Ing.DE 20 A 24 AÑOS</v>
      </c>
      <c r="B748">
        <v>0</v>
      </c>
      <c r="C748">
        <v>0</v>
      </c>
      <c r="D748" t="s">
        <v>81</v>
      </c>
      <c r="E748">
        <v>6.9269809999999996</v>
      </c>
      <c r="F748">
        <v>7.775544</v>
      </c>
      <c r="G748">
        <v>2.3664190000000001</v>
      </c>
      <c r="H748">
        <v>9.2640829999999994</v>
      </c>
      <c r="I748">
        <v>0</v>
      </c>
      <c r="J748">
        <v>0</v>
      </c>
    </row>
    <row r="749" spans="1:10" x14ac:dyDescent="0.35">
      <c r="A749" t="str">
        <f t="shared" si="25"/>
        <v>PENETRACION (%).Arroz Ing.DE 25 A 34 AÑOS</v>
      </c>
      <c r="B749">
        <v>0</v>
      </c>
      <c r="C749">
        <v>0</v>
      </c>
      <c r="D749" t="s">
        <v>82</v>
      </c>
      <c r="E749">
        <v>5.129003</v>
      </c>
      <c r="F749">
        <v>9.5269630000000003</v>
      </c>
      <c r="G749">
        <v>5.5573730000000001</v>
      </c>
      <c r="H749">
        <v>3.575958</v>
      </c>
      <c r="I749">
        <v>0</v>
      </c>
      <c r="J749">
        <v>0</v>
      </c>
    </row>
    <row r="750" spans="1:10" x14ac:dyDescent="0.35">
      <c r="A750" t="str">
        <f t="shared" si="25"/>
        <v>PENETRACION (%).Arroz Ing.DE 35 A 49 AÑOS</v>
      </c>
      <c r="B750">
        <v>0</v>
      </c>
      <c r="C750">
        <v>0</v>
      </c>
      <c r="D750" t="s">
        <v>83</v>
      </c>
      <c r="E750">
        <v>6.2968510000000002</v>
      </c>
      <c r="F750">
        <v>6.3339109999999996</v>
      </c>
      <c r="G750">
        <v>5.7133390000000004</v>
      </c>
      <c r="H750">
        <v>5.6606300000000003</v>
      </c>
      <c r="I750">
        <v>0</v>
      </c>
      <c r="J750">
        <v>0</v>
      </c>
    </row>
    <row r="751" spans="1:10" x14ac:dyDescent="0.35">
      <c r="A751" t="str">
        <f t="shared" si="25"/>
        <v>PENETRACION (%).Arroz Ing.DE 50 A 59 AÑOS</v>
      </c>
      <c r="B751">
        <v>0</v>
      </c>
      <c r="C751">
        <v>0</v>
      </c>
      <c r="D751" t="s">
        <v>84</v>
      </c>
      <c r="E751">
        <v>6.2643180000000003</v>
      </c>
      <c r="F751">
        <v>6.9605519999999999</v>
      </c>
      <c r="G751">
        <v>8.464245</v>
      </c>
      <c r="H751">
        <v>9.9132689999999997</v>
      </c>
      <c r="I751">
        <v>0</v>
      </c>
      <c r="J751">
        <v>0</v>
      </c>
    </row>
    <row r="752" spans="1:10" x14ac:dyDescent="0.35">
      <c r="A752" t="str">
        <f t="shared" si="25"/>
        <v>PENETRACION (%).Arroz Ing.DE 60 A 75 AÑOS</v>
      </c>
      <c r="B752">
        <v>0</v>
      </c>
      <c r="C752">
        <v>0</v>
      </c>
      <c r="D752" t="s">
        <v>85</v>
      </c>
      <c r="E752">
        <v>15.29762</v>
      </c>
      <c r="F752">
        <v>5.3702449999999997</v>
      </c>
      <c r="G752">
        <v>9.4932800000000004</v>
      </c>
      <c r="H752">
        <v>7.8546379999999996</v>
      </c>
      <c r="I752">
        <v>0</v>
      </c>
      <c r="J752">
        <v>0</v>
      </c>
    </row>
    <row r="753" spans="1:10" x14ac:dyDescent="0.35">
      <c r="A753" t="str">
        <f t="shared" si="25"/>
        <v>PENETRACION (%).Arroz Ing.NIVEL ALTO</v>
      </c>
      <c r="B753">
        <v>0</v>
      </c>
      <c r="C753">
        <v>0</v>
      </c>
      <c r="D753" t="s">
        <v>86</v>
      </c>
      <c r="E753">
        <v>7.7562759999999997</v>
      </c>
      <c r="F753">
        <v>10.516529999999999</v>
      </c>
      <c r="G753">
        <v>6.2385510000000002</v>
      </c>
      <c r="H753">
        <v>6.4764670000000004</v>
      </c>
      <c r="I753">
        <v>0</v>
      </c>
      <c r="J753">
        <v>0</v>
      </c>
    </row>
    <row r="754" spans="1:10" x14ac:dyDescent="0.35">
      <c r="A754" t="str">
        <f t="shared" si="25"/>
        <v>PENETRACION (%).Arroz Ing.NIVEL MEDIO ALTO</v>
      </c>
      <c r="B754">
        <v>0</v>
      </c>
      <c r="C754">
        <v>0</v>
      </c>
      <c r="D754" t="s">
        <v>87</v>
      </c>
      <c r="E754">
        <v>8.7582760000000004</v>
      </c>
      <c r="F754">
        <v>5.5152570000000001</v>
      </c>
      <c r="G754">
        <v>9.7103029999999997</v>
      </c>
      <c r="H754">
        <v>3.2833030000000001</v>
      </c>
      <c r="I754">
        <v>0</v>
      </c>
      <c r="J754">
        <v>0</v>
      </c>
    </row>
    <row r="755" spans="1:10" x14ac:dyDescent="0.35">
      <c r="A755" t="str">
        <f t="shared" si="25"/>
        <v>PENETRACION (%).Arroz Ing.NIVEL MEDIO</v>
      </c>
      <c r="B755">
        <v>0</v>
      </c>
      <c r="C755">
        <v>0</v>
      </c>
      <c r="D755" t="s">
        <v>88</v>
      </c>
      <c r="E755">
        <v>6.8787570000000002</v>
      </c>
      <c r="F755">
        <v>4.1857870000000004</v>
      </c>
      <c r="G755">
        <v>7.5261490000000002</v>
      </c>
      <c r="H755">
        <v>8.5507089999999994</v>
      </c>
      <c r="I755">
        <v>0</v>
      </c>
      <c r="J755">
        <v>0</v>
      </c>
    </row>
    <row r="756" spans="1:10" x14ac:dyDescent="0.35">
      <c r="A756" t="str">
        <f t="shared" si="25"/>
        <v>PENETRACION (%).Arroz Ing.NIVEL MEDIO BAJO</v>
      </c>
      <c r="B756">
        <v>0</v>
      </c>
      <c r="C756">
        <v>0</v>
      </c>
      <c r="D756" t="s">
        <v>89</v>
      </c>
      <c r="E756">
        <v>6.0906900000000004</v>
      </c>
      <c r="F756">
        <v>7.0712089999999996</v>
      </c>
      <c r="G756">
        <v>4.336919</v>
      </c>
      <c r="H756">
        <v>4.6565750000000001</v>
      </c>
      <c r="I756">
        <v>0</v>
      </c>
      <c r="J756">
        <v>0</v>
      </c>
    </row>
    <row r="757" spans="1:10" x14ac:dyDescent="0.35">
      <c r="A757" t="str">
        <f t="shared" si="25"/>
        <v>PENETRACION (%).Arroz Ing.NIVEL BAJO</v>
      </c>
      <c r="B757">
        <v>0</v>
      </c>
      <c r="C757">
        <v>0</v>
      </c>
      <c r="D757" t="s">
        <v>90</v>
      </c>
      <c r="E757">
        <v>7.3702249999999996</v>
      </c>
      <c r="F757">
        <v>5.5364380000000004</v>
      </c>
      <c r="G757">
        <v>5.0871779999999998</v>
      </c>
      <c r="H757">
        <v>7.6231850000000003</v>
      </c>
      <c r="I757">
        <v>0</v>
      </c>
      <c r="J757">
        <v>0</v>
      </c>
    </row>
    <row r="758" spans="1:10" x14ac:dyDescent="0.35">
      <c r="A758" t="str">
        <f>$B$478&amp;$C$758&amp;D758</f>
        <v>PENETRACION (%).Legumbres Ing.T.ESPAÑA</v>
      </c>
      <c r="B758">
        <v>0</v>
      </c>
      <c r="C758" t="s">
        <v>158</v>
      </c>
      <c r="D758" t="s">
        <v>22</v>
      </c>
      <c r="E758">
        <v>1.3215680000000001</v>
      </c>
      <c r="F758">
        <v>1.0987979999999999</v>
      </c>
      <c r="G758">
        <v>0.98560579999999998</v>
      </c>
      <c r="H758">
        <v>0.69546169999999996</v>
      </c>
      <c r="I758">
        <v>0</v>
      </c>
      <c r="J758">
        <v>0</v>
      </c>
    </row>
    <row r="759" spans="1:10" x14ac:dyDescent="0.35">
      <c r="A759" t="str">
        <f t="shared" ref="A759:A785" si="26">$B$478&amp;$C$758&amp;D759</f>
        <v>PENETRACION (%).Legumbres Ing.BCN AM</v>
      </c>
      <c r="B759">
        <v>0</v>
      </c>
      <c r="C759">
        <v>0</v>
      </c>
      <c r="D759" t="s">
        <v>72</v>
      </c>
      <c r="E759">
        <v>1.0406599999999999</v>
      </c>
      <c r="F759">
        <v>1.839437</v>
      </c>
      <c r="G759">
        <v>2.0536699999999999</v>
      </c>
      <c r="H759">
        <v>0</v>
      </c>
      <c r="I759">
        <v>0</v>
      </c>
      <c r="J759">
        <v>0</v>
      </c>
    </row>
    <row r="760" spans="1:10" x14ac:dyDescent="0.35">
      <c r="A760" t="str">
        <f t="shared" si="26"/>
        <v>PENETRACION (%).Legumbres Ing.REST.CAT ARAGON</v>
      </c>
      <c r="B760">
        <v>0</v>
      </c>
      <c r="C760">
        <v>0</v>
      </c>
      <c r="D760" t="s">
        <v>73</v>
      </c>
      <c r="E760">
        <v>2.3180890000000001</v>
      </c>
      <c r="F760">
        <v>0.8862603</v>
      </c>
      <c r="G760">
        <v>1.709794</v>
      </c>
      <c r="H760">
        <v>0.60460499999999995</v>
      </c>
      <c r="I760">
        <v>0</v>
      </c>
      <c r="J760">
        <v>0</v>
      </c>
    </row>
    <row r="761" spans="1:10" x14ac:dyDescent="0.35">
      <c r="A761" t="str">
        <f t="shared" si="26"/>
        <v>PENETRACION (%).Legumbres Ing.LEVANTE</v>
      </c>
      <c r="B761">
        <v>0</v>
      </c>
      <c r="C761">
        <v>0</v>
      </c>
      <c r="D761" t="s">
        <v>74</v>
      </c>
      <c r="E761">
        <v>0.94135259999999998</v>
      </c>
      <c r="F761">
        <v>1.7080029999999999</v>
      </c>
      <c r="G761">
        <v>0.32761699999999999</v>
      </c>
      <c r="H761">
        <v>0.77533070000000004</v>
      </c>
      <c r="I761">
        <v>0</v>
      </c>
      <c r="J761">
        <v>0</v>
      </c>
    </row>
    <row r="762" spans="1:10" x14ac:dyDescent="0.35">
      <c r="A762" t="str">
        <f t="shared" si="26"/>
        <v>PENETRACION (%).Legumbres Ing.ANDALUCIA</v>
      </c>
      <c r="B762">
        <v>0</v>
      </c>
      <c r="C762">
        <v>0</v>
      </c>
      <c r="D762" t="s">
        <v>75</v>
      </c>
      <c r="E762">
        <v>0.33031969999999999</v>
      </c>
      <c r="F762">
        <v>0</v>
      </c>
      <c r="G762">
        <v>0.29884260000000001</v>
      </c>
      <c r="H762">
        <v>0.2058643</v>
      </c>
      <c r="I762">
        <v>0</v>
      </c>
      <c r="J762">
        <v>0</v>
      </c>
    </row>
    <row r="763" spans="1:10" x14ac:dyDescent="0.35">
      <c r="A763" t="str">
        <f t="shared" si="26"/>
        <v>PENETRACION (%).Legumbres Ing.MDD AM</v>
      </c>
      <c r="B763">
        <v>0</v>
      </c>
      <c r="C763">
        <v>0</v>
      </c>
      <c r="D763" t="s">
        <v>76</v>
      </c>
      <c r="E763">
        <v>1.134617</v>
      </c>
      <c r="F763">
        <v>1.531758</v>
      </c>
      <c r="G763">
        <v>1.821974</v>
      </c>
      <c r="H763">
        <v>0.65120210000000001</v>
      </c>
      <c r="I763">
        <v>0</v>
      </c>
      <c r="J763">
        <v>0</v>
      </c>
    </row>
    <row r="764" spans="1:10" x14ac:dyDescent="0.35">
      <c r="A764" t="str">
        <f t="shared" si="26"/>
        <v>PENETRACION (%).Legumbres Ing.RTO CENTRO</v>
      </c>
      <c r="B764">
        <v>0</v>
      </c>
      <c r="C764">
        <v>0</v>
      </c>
      <c r="D764" t="s">
        <v>77</v>
      </c>
      <c r="E764">
        <v>0.38182460000000001</v>
      </c>
      <c r="F764">
        <v>0.66429479999999996</v>
      </c>
      <c r="G764">
        <v>0.39786500000000002</v>
      </c>
      <c r="H764">
        <v>5.0224359999999999</v>
      </c>
      <c r="I764">
        <v>0</v>
      </c>
      <c r="J764">
        <v>0</v>
      </c>
    </row>
    <row r="765" spans="1:10" x14ac:dyDescent="0.35">
      <c r="A765" t="str">
        <f t="shared" si="26"/>
        <v>PENETRACION (%).Legumbres Ing.NORTE-CENTRO</v>
      </c>
      <c r="B765">
        <v>0</v>
      </c>
      <c r="C765">
        <v>0</v>
      </c>
      <c r="D765" t="s">
        <v>78</v>
      </c>
      <c r="E765">
        <v>0</v>
      </c>
      <c r="F765">
        <v>0</v>
      </c>
      <c r="G765">
        <v>0</v>
      </c>
      <c r="H765">
        <v>0</v>
      </c>
      <c r="I765">
        <v>0</v>
      </c>
      <c r="J765">
        <v>0</v>
      </c>
    </row>
    <row r="766" spans="1:10" x14ac:dyDescent="0.35">
      <c r="A766" t="str">
        <f t="shared" si="26"/>
        <v>PENETRACION (%).Legumbres Ing.NOROESTE</v>
      </c>
      <c r="B766">
        <v>0</v>
      </c>
      <c r="C766">
        <v>0</v>
      </c>
      <c r="D766" t="s">
        <v>79</v>
      </c>
      <c r="E766">
        <v>5.2955639999999997</v>
      </c>
      <c r="F766">
        <v>4.2765940000000002</v>
      </c>
      <c r="G766">
        <v>2.6850779999999999</v>
      </c>
      <c r="H766">
        <v>1.229082</v>
      </c>
      <c r="I766">
        <v>0</v>
      </c>
      <c r="J766">
        <v>0</v>
      </c>
    </row>
    <row r="767" spans="1:10" x14ac:dyDescent="0.35">
      <c r="A767" t="str">
        <f t="shared" si="26"/>
        <v>PENETRACION (%).Legumbres Ing.&lt;2MIL</v>
      </c>
      <c r="B767">
        <v>0</v>
      </c>
      <c r="C767">
        <v>0</v>
      </c>
      <c r="D767" t="s">
        <v>41</v>
      </c>
      <c r="E767">
        <v>0</v>
      </c>
      <c r="F767">
        <v>0.50667470000000003</v>
      </c>
      <c r="G767">
        <v>0.65253939999999999</v>
      </c>
      <c r="H767">
        <v>8.4449570000000005</v>
      </c>
      <c r="I767">
        <v>0</v>
      </c>
      <c r="J767">
        <v>0</v>
      </c>
    </row>
    <row r="768" spans="1:10" x14ac:dyDescent="0.35">
      <c r="A768" t="str">
        <f t="shared" si="26"/>
        <v>PENETRACION (%).Legumbres Ing.2-5MIL</v>
      </c>
      <c r="B768">
        <v>0</v>
      </c>
      <c r="C768">
        <v>0</v>
      </c>
      <c r="D768" t="s">
        <v>44</v>
      </c>
      <c r="E768">
        <v>1.5498879999999999</v>
      </c>
      <c r="F768">
        <v>2.4421659999999998</v>
      </c>
      <c r="G768">
        <v>0.52134860000000005</v>
      </c>
      <c r="H768">
        <v>0.37916139999999998</v>
      </c>
      <c r="I768">
        <v>0</v>
      </c>
      <c r="J768">
        <v>0</v>
      </c>
    </row>
    <row r="769" spans="1:10" x14ac:dyDescent="0.35">
      <c r="A769" t="str">
        <f t="shared" si="26"/>
        <v>PENETRACION (%).Legumbres Ing.5-10MIL</v>
      </c>
      <c r="B769">
        <v>0</v>
      </c>
      <c r="C769">
        <v>0</v>
      </c>
      <c r="D769" t="s">
        <v>46</v>
      </c>
      <c r="E769">
        <v>0</v>
      </c>
      <c r="F769">
        <v>1.391181</v>
      </c>
      <c r="G769">
        <v>0.56224799999999997</v>
      </c>
      <c r="H769">
        <v>0.43948999999999999</v>
      </c>
      <c r="I769">
        <v>0</v>
      </c>
      <c r="J769">
        <v>0</v>
      </c>
    </row>
    <row r="770" spans="1:10" x14ac:dyDescent="0.35">
      <c r="A770" t="str">
        <f t="shared" si="26"/>
        <v>PENETRACION (%).Legumbres Ing.10-30MIL</v>
      </c>
      <c r="B770">
        <v>0</v>
      </c>
      <c r="C770">
        <v>0</v>
      </c>
      <c r="D770" t="s">
        <v>48</v>
      </c>
      <c r="E770">
        <v>0.86603779999999997</v>
      </c>
      <c r="F770">
        <v>0.75830719999999996</v>
      </c>
      <c r="G770">
        <v>1.6848669999999999</v>
      </c>
      <c r="H770">
        <v>0.19077740000000001</v>
      </c>
      <c r="I770">
        <v>0</v>
      </c>
      <c r="J770">
        <v>0</v>
      </c>
    </row>
    <row r="771" spans="1:10" x14ac:dyDescent="0.35">
      <c r="A771" t="str">
        <f t="shared" si="26"/>
        <v>PENETRACION (%).Legumbres Ing.30-100MIL</v>
      </c>
      <c r="B771">
        <v>0</v>
      </c>
      <c r="C771">
        <v>0</v>
      </c>
      <c r="D771" t="s">
        <v>50</v>
      </c>
      <c r="E771">
        <v>0.93145480000000003</v>
      </c>
      <c r="F771">
        <v>1.863634</v>
      </c>
      <c r="G771">
        <v>0.45499089999999998</v>
      </c>
      <c r="H771">
        <v>1.0982430000000001</v>
      </c>
      <c r="I771">
        <v>0</v>
      </c>
      <c r="J771">
        <v>0</v>
      </c>
    </row>
    <row r="772" spans="1:10" x14ac:dyDescent="0.35">
      <c r="A772" t="str">
        <f t="shared" si="26"/>
        <v>PENETRACION (%).Legumbres Ing.100-200MIL</v>
      </c>
      <c r="B772">
        <v>0</v>
      </c>
      <c r="C772">
        <v>0</v>
      </c>
      <c r="D772" t="s">
        <v>52</v>
      </c>
      <c r="E772">
        <v>4.3495150000000002</v>
      </c>
      <c r="F772">
        <v>0.37447419999999998</v>
      </c>
      <c r="G772">
        <v>1.1197429999999999</v>
      </c>
      <c r="H772">
        <v>0.50000339999999999</v>
      </c>
      <c r="I772">
        <v>0</v>
      </c>
      <c r="J772">
        <v>0</v>
      </c>
    </row>
    <row r="773" spans="1:10" x14ac:dyDescent="0.35">
      <c r="A773" t="str">
        <f t="shared" si="26"/>
        <v>PENETRACION (%).Legumbres Ing.200-500MIL</v>
      </c>
      <c r="B773">
        <v>0</v>
      </c>
      <c r="C773">
        <v>0</v>
      </c>
      <c r="D773" t="s">
        <v>54</v>
      </c>
      <c r="E773">
        <v>1.817483</v>
      </c>
      <c r="F773">
        <v>1.7227410000000001</v>
      </c>
      <c r="G773">
        <v>1.1559170000000001</v>
      </c>
      <c r="H773">
        <v>0.3504601</v>
      </c>
      <c r="I773">
        <v>0</v>
      </c>
      <c r="J773">
        <v>0</v>
      </c>
    </row>
    <row r="774" spans="1:10" x14ac:dyDescent="0.35">
      <c r="A774" t="str">
        <f t="shared" si="26"/>
        <v>PENETRACION (%).Legumbres Ing.&gt;500MIL</v>
      </c>
      <c r="B774">
        <v>0</v>
      </c>
      <c r="C774">
        <v>0</v>
      </c>
      <c r="D774" t="s">
        <v>56</v>
      </c>
      <c r="E774">
        <v>0.87873080000000003</v>
      </c>
      <c r="F774">
        <v>0.87456370000000005</v>
      </c>
      <c r="G774">
        <v>1.9932529999999999</v>
      </c>
      <c r="H774">
        <v>0.46875879999999998</v>
      </c>
      <c r="I774">
        <v>0</v>
      </c>
      <c r="J774">
        <v>0</v>
      </c>
    </row>
    <row r="775" spans="1:10" x14ac:dyDescent="0.35">
      <c r="A775" t="str">
        <f t="shared" si="26"/>
        <v>PENETRACION (%).Legumbres Ing.DE 15 A 19 AÑOS</v>
      </c>
      <c r="B775">
        <v>0</v>
      </c>
      <c r="C775">
        <v>0</v>
      </c>
      <c r="D775" t="s">
        <v>80</v>
      </c>
      <c r="E775">
        <v>0</v>
      </c>
      <c r="F775">
        <v>0</v>
      </c>
      <c r="G775">
        <v>0</v>
      </c>
      <c r="H775">
        <v>0</v>
      </c>
      <c r="I775">
        <v>0</v>
      </c>
      <c r="J775">
        <v>0</v>
      </c>
    </row>
    <row r="776" spans="1:10" x14ac:dyDescent="0.35">
      <c r="A776" t="str">
        <f t="shared" si="26"/>
        <v>PENETRACION (%).Legumbres Ing.DE 20 A 24 AÑOS</v>
      </c>
      <c r="B776">
        <v>0</v>
      </c>
      <c r="C776">
        <v>0</v>
      </c>
      <c r="D776" t="s">
        <v>81</v>
      </c>
      <c r="E776">
        <v>0.50822469999999997</v>
      </c>
      <c r="F776">
        <v>0</v>
      </c>
      <c r="G776">
        <v>0</v>
      </c>
      <c r="H776">
        <v>0</v>
      </c>
      <c r="I776">
        <v>0</v>
      </c>
      <c r="J776">
        <v>0</v>
      </c>
    </row>
    <row r="777" spans="1:10" x14ac:dyDescent="0.35">
      <c r="A777" t="str">
        <f t="shared" si="26"/>
        <v>PENETRACION (%).Legumbres Ing.DE 25 A 34 AÑOS</v>
      </c>
      <c r="B777">
        <v>0</v>
      </c>
      <c r="C777">
        <v>0</v>
      </c>
      <c r="D777" t="s">
        <v>82</v>
      </c>
      <c r="E777">
        <v>0.52344040000000003</v>
      </c>
      <c r="F777">
        <v>0.91918929999999999</v>
      </c>
      <c r="G777">
        <v>0.15007390000000001</v>
      </c>
      <c r="H777">
        <v>0</v>
      </c>
      <c r="I777">
        <v>0</v>
      </c>
      <c r="J777">
        <v>0</v>
      </c>
    </row>
    <row r="778" spans="1:10" x14ac:dyDescent="0.35">
      <c r="A778" t="str">
        <f t="shared" si="26"/>
        <v>PENETRACION (%).Legumbres Ing.DE 35 A 49 AÑOS</v>
      </c>
      <c r="B778">
        <v>0</v>
      </c>
      <c r="C778">
        <v>0</v>
      </c>
      <c r="D778" t="s">
        <v>83</v>
      </c>
      <c r="E778">
        <v>0.79199569999999997</v>
      </c>
      <c r="F778">
        <v>0.1620152</v>
      </c>
      <c r="G778">
        <v>0.40738960000000002</v>
      </c>
      <c r="H778">
        <v>0.27290209999999998</v>
      </c>
      <c r="I778">
        <v>0</v>
      </c>
      <c r="J778">
        <v>0</v>
      </c>
    </row>
    <row r="779" spans="1:10" x14ac:dyDescent="0.35">
      <c r="A779" t="str">
        <f t="shared" si="26"/>
        <v>PENETRACION (%).Legumbres Ing.DE 50 A 59 AÑOS</v>
      </c>
      <c r="B779">
        <v>0</v>
      </c>
      <c r="C779">
        <v>0</v>
      </c>
      <c r="D779" t="s">
        <v>84</v>
      </c>
      <c r="E779">
        <v>0.75579870000000005</v>
      </c>
      <c r="F779">
        <v>0.51530860000000001</v>
      </c>
      <c r="G779">
        <v>1.8363910000000001</v>
      </c>
      <c r="H779">
        <v>0.92759409999999998</v>
      </c>
      <c r="I779">
        <v>0</v>
      </c>
      <c r="J779">
        <v>0</v>
      </c>
    </row>
    <row r="780" spans="1:10" x14ac:dyDescent="0.35">
      <c r="A780" t="str">
        <f t="shared" si="26"/>
        <v>PENETRACION (%).Legumbres Ing.DE 60 A 75 AÑOS</v>
      </c>
      <c r="B780">
        <v>0</v>
      </c>
      <c r="C780">
        <v>0</v>
      </c>
      <c r="D780" t="s">
        <v>85</v>
      </c>
      <c r="E780">
        <v>3.6794389999999999</v>
      </c>
      <c r="F780">
        <v>4.2452110000000003</v>
      </c>
      <c r="G780">
        <v>2.2390379999999999</v>
      </c>
      <c r="H780">
        <v>2.1553260000000001</v>
      </c>
      <c r="I780">
        <v>0</v>
      </c>
      <c r="J780">
        <v>0</v>
      </c>
    </row>
    <row r="781" spans="1:10" x14ac:dyDescent="0.35">
      <c r="A781" t="str">
        <f t="shared" si="26"/>
        <v>PENETRACION (%).Legumbres Ing.NIVEL ALTO</v>
      </c>
      <c r="B781">
        <v>0</v>
      </c>
      <c r="C781">
        <v>0</v>
      </c>
      <c r="D781" t="s">
        <v>86</v>
      </c>
      <c r="E781">
        <v>3.1265429999999999</v>
      </c>
      <c r="F781">
        <v>2.1747719999999999</v>
      </c>
      <c r="G781">
        <v>1.2845660000000001</v>
      </c>
      <c r="H781">
        <v>0.10674980000000001</v>
      </c>
      <c r="I781">
        <v>0</v>
      </c>
      <c r="J781">
        <v>0</v>
      </c>
    </row>
    <row r="782" spans="1:10" x14ac:dyDescent="0.35">
      <c r="A782" t="str">
        <f t="shared" si="26"/>
        <v>PENETRACION (%).Legumbres Ing.NIVEL MEDIO ALTO</v>
      </c>
      <c r="B782">
        <v>0</v>
      </c>
      <c r="C782">
        <v>0</v>
      </c>
      <c r="D782" t="s">
        <v>87</v>
      </c>
      <c r="E782">
        <v>1.234686</v>
      </c>
      <c r="F782">
        <v>0.78058899999999998</v>
      </c>
      <c r="G782">
        <v>0.32225100000000001</v>
      </c>
      <c r="H782">
        <v>1.7576160000000001</v>
      </c>
      <c r="I782">
        <v>0</v>
      </c>
      <c r="J782">
        <v>0</v>
      </c>
    </row>
    <row r="783" spans="1:10" x14ac:dyDescent="0.35">
      <c r="A783" t="str">
        <f t="shared" si="26"/>
        <v>PENETRACION (%).Legumbres Ing.NIVEL MEDIO</v>
      </c>
      <c r="B783">
        <v>0</v>
      </c>
      <c r="C783">
        <v>0</v>
      </c>
      <c r="D783" t="s">
        <v>88</v>
      </c>
      <c r="E783">
        <v>0.98984190000000005</v>
      </c>
      <c r="F783">
        <v>1.5706039999999999</v>
      </c>
      <c r="G783">
        <v>0.85920790000000002</v>
      </c>
      <c r="H783">
        <v>0.74180190000000001</v>
      </c>
      <c r="I783">
        <v>0</v>
      </c>
      <c r="J783">
        <v>0</v>
      </c>
    </row>
    <row r="784" spans="1:10" x14ac:dyDescent="0.35">
      <c r="A784" t="str">
        <f t="shared" si="26"/>
        <v>PENETRACION (%).Legumbres Ing.NIVEL MEDIO BAJO</v>
      </c>
      <c r="B784">
        <v>0</v>
      </c>
      <c r="C784">
        <v>0</v>
      </c>
      <c r="D784" t="s">
        <v>89</v>
      </c>
      <c r="E784">
        <v>0.62585820000000003</v>
      </c>
      <c r="F784">
        <v>0.15551039999999999</v>
      </c>
      <c r="G784">
        <v>1.8831249999999999</v>
      </c>
      <c r="H784">
        <v>0.32006440000000003</v>
      </c>
      <c r="I784">
        <v>0</v>
      </c>
      <c r="J784">
        <v>0</v>
      </c>
    </row>
    <row r="785" spans="1:10" x14ac:dyDescent="0.35">
      <c r="A785" t="str">
        <f t="shared" si="26"/>
        <v>PENETRACION (%).Legumbres Ing.NIVEL BAJO</v>
      </c>
      <c r="B785">
        <v>0</v>
      </c>
      <c r="C785">
        <v>0</v>
      </c>
      <c r="D785" t="s">
        <v>90</v>
      </c>
      <c r="E785">
        <v>0.49612519999999999</v>
      </c>
      <c r="F785">
        <v>1.1197239999999999</v>
      </c>
      <c r="G785">
        <v>0.86047839999999998</v>
      </c>
      <c r="H785">
        <v>2.0533229999999998</v>
      </c>
      <c r="I785">
        <v>0</v>
      </c>
      <c r="J785">
        <v>0</v>
      </c>
    </row>
    <row r="786" spans="1:10" x14ac:dyDescent="0.35">
      <c r="A786" t="str">
        <f>$B$478&amp;$C$786&amp;D786</f>
        <v>PENETRACION (%)BATIDOST.ESPAÑA</v>
      </c>
      <c r="B786">
        <v>0</v>
      </c>
      <c r="C786" t="s">
        <v>165</v>
      </c>
      <c r="D786" t="s">
        <v>22</v>
      </c>
      <c r="E786">
        <v>0.72567780000000004</v>
      </c>
      <c r="F786">
        <v>1.0279879999999999</v>
      </c>
      <c r="G786">
        <v>0.46258969999999999</v>
      </c>
      <c r="H786">
        <v>0.96356019999999998</v>
      </c>
      <c r="I786">
        <v>0</v>
      </c>
      <c r="J786">
        <v>0</v>
      </c>
    </row>
    <row r="787" spans="1:10" x14ac:dyDescent="0.35">
      <c r="A787" t="str">
        <f t="shared" ref="A787:A813" si="27">$B$478&amp;$C$786&amp;D787</f>
        <v>PENETRACION (%)BATIDOSBCN AM</v>
      </c>
      <c r="B787">
        <v>0</v>
      </c>
      <c r="C787">
        <v>0</v>
      </c>
      <c r="D787" t="s">
        <v>72</v>
      </c>
      <c r="E787">
        <v>1.761474</v>
      </c>
      <c r="F787">
        <v>3.4046099999999999</v>
      </c>
      <c r="G787">
        <v>1.2409809999999999</v>
      </c>
      <c r="H787">
        <v>2.8653219999999999</v>
      </c>
      <c r="I787">
        <v>0</v>
      </c>
      <c r="J787">
        <v>0</v>
      </c>
    </row>
    <row r="788" spans="1:10" x14ac:dyDescent="0.35">
      <c r="A788" t="str">
        <f t="shared" si="27"/>
        <v>PENETRACION (%)BATIDOSREST.CAT ARAGON</v>
      </c>
      <c r="B788">
        <v>0</v>
      </c>
      <c r="C788">
        <v>0</v>
      </c>
      <c r="D788" t="s">
        <v>73</v>
      </c>
      <c r="E788">
        <v>0.53073809999999999</v>
      </c>
      <c r="F788">
        <v>0</v>
      </c>
      <c r="G788">
        <v>0</v>
      </c>
      <c r="H788">
        <v>0.59948369999999995</v>
      </c>
      <c r="I788">
        <v>0</v>
      </c>
      <c r="J788">
        <v>0</v>
      </c>
    </row>
    <row r="789" spans="1:10" x14ac:dyDescent="0.35">
      <c r="A789" t="str">
        <f t="shared" si="27"/>
        <v>PENETRACION (%)BATIDOSLEVANTE</v>
      </c>
      <c r="B789">
        <v>0</v>
      </c>
      <c r="C789">
        <v>0</v>
      </c>
      <c r="D789" t="s">
        <v>74</v>
      </c>
      <c r="E789">
        <v>0</v>
      </c>
      <c r="F789">
        <v>1.8811610000000001</v>
      </c>
      <c r="G789">
        <v>1.6193010000000001</v>
      </c>
      <c r="H789">
        <v>1.646638</v>
      </c>
      <c r="I789">
        <v>0</v>
      </c>
      <c r="J789">
        <v>0</v>
      </c>
    </row>
    <row r="790" spans="1:10" x14ac:dyDescent="0.35">
      <c r="A790" t="str">
        <f t="shared" si="27"/>
        <v>PENETRACION (%)BATIDOSANDALUCIA</v>
      </c>
      <c r="B790">
        <v>0</v>
      </c>
      <c r="C790">
        <v>0</v>
      </c>
      <c r="D790" t="s">
        <v>75</v>
      </c>
      <c r="E790">
        <v>1.5456490000000001</v>
      </c>
      <c r="F790">
        <v>0.98190239999999995</v>
      </c>
      <c r="G790">
        <v>0.287356</v>
      </c>
      <c r="H790">
        <v>1.138166</v>
      </c>
      <c r="I790">
        <v>0</v>
      </c>
      <c r="J790">
        <v>0</v>
      </c>
    </row>
    <row r="791" spans="1:10" x14ac:dyDescent="0.35">
      <c r="A791" t="str">
        <f t="shared" si="27"/>
        <v>PENETRACION (%)BATIDOSMDD AM</v>
      </c>
      <c r="B791">
        <v>0</v>
      </c>
      <c r="C791">
        <v>0</v>
      </c>
      <c r="D791" t="s">
        <v>76</v>
      </c>
      <c r="E791">
        <v>0.9544028</v>
      </c>
      <c r="F791">
        <v>2.370285</v>
      </c>
      <c r="G791">
        <v>1.399653</v>
      </c>
      <c r="H791">
        <v>0.41892780000000002</v>
      </c>
      <c r="I791">
        <v>0</v>
      </c>
      <c r="J791">
        <v>0</v>
      </c>
    </row>
    <row r="792" spans="1:10" x14ac:dyDescent="0.35">
      <c r="A792" t="str">
        <f t="shared" si="27"/>
        <v>PENETRACION (%)BATIDOSRTO CENTRO</v>
      </c>
      <c r="B792">
        <v>0</v>
      </c>
      <c r="C792">
        <v>0</v>
      </c>
      <c r="D792" t="s">
        <v>77</v>
      </c>
      <c r="E792">
        <v>1.4703010000000001</v>
      </c>
      <c r="F792">
        <v>0.39585720000000002</v>
      </c>
      <c r="G792">
        <v>0.60719040000000002</v>
      </c>
      <c r="H792">
        <v>1.0729820000000001</v>
      </c>
      <c r="I792">
        <v>0</v>
      </c>
      <c r="J792">
        <v>0</v>
      </c>
    </row>
    <row r="793" spans="1:10" x14ac:dyDescent="0.35">
      <c r="A793" t="str">
        <f t="shared" si="27"/>
        <v>PENETRACION (%)BATIDOSNORTE-CENTRO</v>
      </c>
      <c r="B793">
        <v>0</v>
      </c>
      <c r="C793">
        <v>0</v>
      </c>
      <c r="D793" t="s">
        <v>78</v>
      </c>
      <c r="E793">
        <v>0.74027370000000003</v>
      </c>
      <c r="F793">
        <v>1.17228</v>
      </c>
      <c r="G793">
        <v>0.42939539999999998</v>
      </c>
      <c r="H793">
        <v>0.51084790000000002</v>
      </c>
      <c r="I793">
        <v>0</v>
      </c>
      <c r="J793">
        <v>0</v>
      </c>
    </row>
    <row r="794" spans="1:10" x14ac:dyDescent="0.35">
      <c r="A794" t="str">
        <f t="shared" si="27"/>
        <v>PENETRACION (%)BATIDOSNOROESTE</v>
      </c>
      <c r="B794">
        <v>0</v>
      </c>
      <c r="C794">
        <v>0</v>
      </c>
      <c r="D794" t="s">
        <v>79</v>
      </c>
      <c r="E794">
        <v>0</v>
      </c>
      <c r="F794">
        <v>1.0571630000000001</v>
      </c>
      <c r="G794">
        <v>0.34331469999999997</v>
      </c>
      <c r="H794">
        <v>2.8617270000000001</v>
      </c>
      <c r="I794">
        <v>0</v>
      </c>
      <c r="J794">
        <v>0</v>
      </c>
    </row>
    <row r="795" spans="1:10" x14ac:dyDescent="0.35">
      <c r="A795" t="str">
        <f t="shared" si="27"/>
        <v>PENETRACION (%)BATIDOS&lt;2MIL</v>
      </c>
      <c r="B795">
        <v>0</v>
      </c>
      <c r="C795">
        <v>0</v>
      </c>
      <c r="D795" t="s">
        <v>41</v>
      </c>
      <c r="E795">
        <v>0.48587659999999999</v>
      </c>
      <c r="F795">
        <v>0.82508510000000002</v>
      </c>
      <c r="G795">
        <v>0</v>
      </c>
      <c r="H795">
        <v>0</v>
      </c>
      <c r="I795">
        <v>0</v>
      </c>
      <c r="J795">
        <v>0</v>
      </c>
    </row>
    <row r="796" spans="1:10" x14ac:dyDescent="0.35">
      <c r="A796" t="str">
        <f t="shared" si="27"/>
        <v>PENETRACION (%)BATIDOS2-5MIL</v>
      </c>
      <c r="B796">
        <v>0</v>
      </c>
      <c r="C796">
        <v>0</v>
      </c>
      <c r="D796" t="s">
        <v>44</v>
      </c>
      <c r="E796">
        <v>0</v>
      </c>
      <c r="F796">
        <v>0</v>
      </c>
      <c r="G796">
        <v>0</v>
      </c>
      <c r="H796">
        <v>0</v>
      </c>
      <c r="I796">
        <v>0</v>
      </c>
      <c r="J796">
        <v>0</v>
      </c>
    </row>
    <row r="797" spans="1:10" x14ac:dyDescent="0.35">
      <c r="A797" t="str">
        <f t="shared" si="27"/>
        <v>PENETRACION (%)BATIDOS5-10MIL</v>
      </c>
      <c r="B797">
        <v>0</v>
      </c>
      <c r="C797">
        <v>0</v>
      </c>
      <c r="D797" t="s">
        <v>46</v>
      </c>
      <c r="E797">
        <v>0.37329800000000002</v>
      </c>
      <c r="F797">
        <v>0</v>
      </c>
      <c r="G797">
        <v>0</v>
      </c>
      <c r="H797">
        <v>2.3200959999999999</v>
      </c>
      <c r="I797">
        <v>0</v>
      </c>
      <c r="J797">
        <v>0</v>
      </c>
    </row>
    <row r="798" spans="1:10" x14ac:dyDescent="0.35">
      <c r="A798" t="str">
        <f t="shared" si="27"/>
        <v>PENETRACION (%)BATIDOS10-30MIL</v>
      </c>
      <c r="B798">
        <v>0</v>
      </c>
      <c r="C798">
        <v>0</v>
      </c>
      <c r="D798" t="s">
        <v>48</v>
      </c>
      <c r="E798">
        <v>0.77270280000000002</v>
      </c>
      <c r="F798">
        <v>0.72634449999999995</v>
      </c>
      <c r="G798">
        <v>0.4637307</v>
      </c>
      <c r="H798">
        <v>2.0877599999999998</v>
      </c>
      <c r="I798">
        <v>0</v>
      </c>
      <c r="J798">
        <v>0</v>
      </c>
    </row>
    <row r="799" spans="1:10" x14ac:dyDescent="0.35">
      <c r="A799" t="str">
        <f t="shared" si="27"/>
        <v>PENETRACION (%)BATIDOS30-100MIL</v>
      </c>
      <c r="B799">
        <v>0</v>
      </c>
      <c r="C799">
        <v>0</v>
      </c>
      <c r="D799" t="s">
        <v>50</v>
      </c>
      <c r="E799">
        <v>0.1811075</v>
      </c>
      <c r="F799">
        <v>1.7293860000000001</v>
      </c>
      <c r="G799">
        <v>0.99682680000000001</v>
      </c>
      <c r="H799">
        <v>0.17095379999999999</v>
      </c>
      <c r="I799">
        <v>0</v>
      </c>
      <c r="J799">
        <v>0</v>
      </c>
    </row>
    <row r="800" spans="1:10" x14ac:dyDescent="0.35">
      <c r="A800" t="str">
        <f t="shared" si="27"/>
        <v>PENETRACION (%)BATIDOS100-200MIL</v>
      </c>
      <c r="B800">
        <v>0</v>
      </c>
      <c r="C800">
        <v>0</v>
      </c>
      <c r="D800" t="s">
        <v>52</v>
      </c>
      <c r="E800">
        <v>2.8209960000000001</v>
      </c>
      <c r="F800">
        <v>1.9328890000000001</v>
      </c>
      <c r="G800">
        <v>0.67988680000000001</v>
      </c>
      <c r="H800">
        <v>0.37790269999999998</v>
      </c>
      <c r="I800">
        <v>0</v>
      </c>
      <c r="J800">
        <v>0</v>
      </c>
    </row>
    <row r="801" spans="1:10" x14ac:dyDescent="0.35">
      <c r="A801" t="str">
        <f t="shared" si="27"/>
        <v>PENETRACION (%)BATIDOS200-500MIL</v>
      </c>
      <c r="B801">
        <v>0</v>
      </c>
      <c r="C801">
        <v>0</v>
      </c>
      <c r="D801" t="s">
        <v>54</v>
      </c>
      <c r="E801">
        <v>1.684355</v>
      </c>
      <c r="F801">
        <v>2.8973429999999998</v>
      </c>
      <c r="G801">
        <v>1.404245</v>
      </c>
      <c r="H801">
        <v>3.1819030000000001</v>
      </c>
      <c r="I801">
        <v>0</v>
      </c>
      <c r="J801">
        <v>0</v>
      </c>
    </row>
    <row r="802" spans="1:10" x14ac:dyDescent="0.35">
      <c r="A802" t="str">
        <f t="shared" si="27"/>
        <v>PENETRACION (%)BATIDOS&gt;500MIL</v>
      </c>
      <c r="B802">
        <v>0</v>
      </c>
      <c r="C802">
        <v>0</v>
      </c>
      <c r="D802" t="s">
        <v>56</v>
      </c>
      <c r="E802">
        <v>1.1043000000000001</v>
      </c>
      <c r="F802">
        <v>1.250294</v>
      </c>
      <c r="G802">
        <v>0.58170180000000005</v>
      </c>
      <c r="H802">
        <v>1.027463</v>
      </c>
      <c r="I802">
        <v>0</v>
      </c>
      <c r="J802">
        <v>0</v>
      </c>
    </row>
    <row r="803" spans="1:10" x14ac:dyDescent="0.35">
      <c r="A803" t="str">
        <f t="shared" si="27"/>
        <v>PENETRACION (%)BATIDOSDE 15 A 19 AÑOS</v>
      </c>
      <c r="B803">
        <v>0</v>
      </c>
      <c r="C803">
        <v>0</v>
      </c>
      <c r="D803" t="s">
        <v>80</v>
      </c>
      <c r="E803">
        <v>0</v>
      </c>
      <c r="F803">
        <v>3.2975089999999998</v>
      </c>
      <c r="G803">
        <v>2.5872320000000002</v>
      </c>
      <c r="H803">
        <v>6.2596290000000003</v>
      </c>
      <c r="I803">
        <v>0</v>
      </c>
      <c r="J803">
        <v>0</v>
      </c>
    </row>
    <row r="804" spans="1:10" x14ac:dyDescent="0.35">
      <c r="A804" t="str">
        <f t="shared" si="27"/>
        <v>PENETRACION (%)BATIDOSDE 20 A 24 AÑOS</v>
      </c>
      <c r="B804">
        <v>0</v>
      </c>
      <c r="C804">
        <v>0</v>
      </c>
      <c r="D804" t="s">
        <v>81</v>
      </c>
      <c r="E804">
        <v>3.9453849999999999</v>
      </c>
      <c r="F804">
        <v>1.2260530000000001</v>
      </c>
      <c r="G804">
        <v>0.56366609999999995</v>
      </c>
      <c r="H804">
        <v>1.052772</v>
      </c>
      <c r="I804">
        <v>0</v>
      </c>
      <c r="J804">
        <v>0</v>
      </c>
    </row>
    <row r="805" spans="1:10" x14ac:dyDescent="0.35">
      <c r="A805" t="str">
        <f t="shared" si="27"/>
        <v>PENETRACION (%)BATIDOSDE 25 A 34 AÑOS</v>
      </c>
      <c r="B805">
        <v>0</v>
      </c>
      <c r="C805">
        <v>0</v>
      </c>
      <c r="D805" t="s">
        <v>82</v>
      </c>
      <c r="E805">
        <v>1.492426</v>
      </c>
      <c r="F805">
        <v>1.1751860000000001</v>
      </c>
      <c r="G805">
        <v>0.68385759999999995</v>
      </c>
      <c r="H805">
        <v>1.5090809999999999</v>
      </c>
      <c r="I805">
        <v>0</v>
      </c>
      <c r="J805">
        <v>0</v>
      </c>
    </row>
    <row r="806" spans="1:10" x14ac:dyDescent="0.35">
      <c r="A806" t="str">
        <f t="shared" si="27"/>
        <v>PENETRACION (%)BATIDOSDE 35 A 49 AÑOS</v>
      </c>
      <c r="B806">
        <v>0</v>
      </c>
      <c r="C806">
        <v>0</v>
      </c>
      <c r="D806" t="s">
        <v>83</v>
      </c>
      <c r="E806">
        <v>0.89749440000000003</v>
      </c>
      <c r="F806">
        <v>2.0105599999999999</v>
      </c>
      <c r="G806">
        <v>0.8259204</v>
      </c>
      <c r="H806">
        <v>1.2951539999999999</v>
      </c>
      <c r="I806">
        <v>0</v>
      </c>
      <c r="J806">
        <v>0</v>
      </c>
    </row>
    <row r="807" spans="1:10" x14ac:dyDescent="0.35">
      <c r="A807" t="str">
        <f t="shared" si="27"/>
        <v>PENETRACION (%)BATIDOSDE 50 A 59 AÑOS</v>
      </c>
      <c r="B807">
        <v>0</v>
      </c>
      <c r="C807">
        <v>0</v>
      </c>
      <c r="D807" t="s">
        <v>84</v>
      </c>
      <c r="E807">
        <v>1.071221</v>
      </c>
      <c r="F807">
        <v>0.15181049999999999</v>
      </c>
      <c r="G807">
        <v>5.5476530000000003E-2</v>
      </c>
      <c r="H807">
        <v>0.29890099999999997</v>
      </c>
      <c r="I807">
        <v>0</v>
      </c>
      <c r="J807">
        <v>0</v>
      </c>
    </row>
    <row r="808" spans="1:10" x14ac:dyDescent="0.35">
      <c r="A808" t="str">
        <f t="shared" si="27"/>
        <v>PENETRACION (%)BATIDOSDE 60 A 75 AÑOS</v>
      </c>
      <c r="B808">
        <v>0</v>
      </c>
      <c r="C808">
        <v>0</v>
      </c>
      <c r="D808" t="s">
        <v>85</v>
      </c>
      <c r="E808">
        <v>0.21744810000000001</v>
      </c>
      <c r="F808">
        <v>1.410358</v>
      </c>
      <c r="G808">
        <v>0</v>
      </c>
      <c r="H808">
        <v>0.2306115</v>
      </c>
      <c r="I808">
        <v>0</v>
      </c>
      <c r="J808">
        <v>0</v>
      </c>
    </row>
    <row r="809" spans="1:10" x14ac:dyDescent="0.35">
      <c r="A809" t="str">
        <f t="shared" si="27"/>
        <v>PENETRACION (%)BATIDOSNIVEL ALTO</v>
      </c>
      <c r="B809">
        <v>0</v>
      </c>
      <c r="C809">
        <v>0</v>
      </c>
      <c r="D809" t="s">
        <v>86</v>
      </c>
      <c r="E809">
        <v>8.4458130000000006E-2</v>
      </c>
      <c r="F809">
        <v>0.97381010000000001</v>
      </c>
      <c r="G809">
        <v>0.7619515</v>
      </c>
      <c r="H809">
        <v>0.87264509999999995</v>
      </c>
      <c r="I809">
        <v>0</v>
      </c>
      <c r="J809">
        <v>0</v>
      </c>
    </row>
    <row r="810" spans="1:10" x14ac:dyDescent="0.35">
      <c r="A810" t="str">
        <f t="shared" si="27"/>
        <v>PENETRACION (%)BATIDOSNIVEL MEDIO ALTO</v>
      </c>
      <c r="B810">
        <v>0</v>
      </c>
      <c r="C810">
        <v>0</v>
      </c>
      <c r="D810" t="s">
        <v>87</v>
      </c>
      <c r="E810">
        <v>0.25112570000000001</v>
      </c>
      <c r="F810">
        <v>0.74340609999999996</v>
      </c>
      <c r="G810">
        <v>1.7986530000000001</v>
      </c>
      <c r="H810">
        <v>1.6601090000000001</v>
      </c>
      <c r="I810">
        <v>0</v>
      </c>
      <c r="J810">
        <v>0</v>
      </c>
    </row>
    <row r="811" spans="1:10" x14ac:dyDescent="0.35">
      <c r="A811" t="str">
        <f t="shared" si="27"/>
        <v>PENETRACION (%)BATIDOSNIVEL MEDIO</v>
      </c>
      <c r="B811">
        <v>0</v>
      </c>
      <c r="C811">
        <v>0</v>
      </c>
      <c r="D811" t="s">
        <v>88</v>
      </c>
      <c r="E811">
        <v>1.6920729999999999</v>
      </c>
      <c r="F811">
        <v>1.7881199999999999</v>
      </c>
      <c r="G811">
        <v>0.585866</v>
      </c>
      <c r="H811">
        <v>1.9671240000000001</v>
      </c>
      <c r="I811">
        <v>0</v>
      </c>
      <c r="J811">
        <v>0</v>
      </c>
    </row>
    <row r="812" spans="1:10" x14ac:dyDescent="0.35">
      <c r="A812" t="str">
        <f t="shared" si="27"/>
        <v>PENETRACION (%)BATIDOSNIVEL MEDIO BAJO</v>
      </c>
      <c r="B812">
        <v>0</v>
      </c>
      <c r="C812">
        <v>0</v>
      </c>
      <c r="D812" t="s">
        <v>89</v>
      </c>
      <c r="E812">
        <v>0.9692307</v>
      </c>
      <c r="F812">
        <v>1.81216</v>
      </c>
      <c r="G812">
        <v>0.3016046</v>
      </c>
      <c r="H812">
        <v>1.5301199999999999</v>
      </c>
      <c r="I812">
        <v>0</v>
      </c>
      <c r="J812">
        <v>0</v>
      </c>
    </row>
    <row r="813" spans="1:10" x14ac:dyDescent="0.35">
      <c r="A813" t="str">
        <f t="shared" si="27"/>
        <v>PENETRACION (%)BATIDOSNIVEL BAJO</v>
      </c>
      <c r="B813">
        <v>0</v>
      </c>
      <c r="C813">
        <v>0</v>
      </c>
      <c r="D813" t="s">
        <v>90</v>
      </c>
      <c r="E813">
        <v>0.89763669999999995</v>
      </c>
      <c r="F813">
        <v>1.06664</v>
      </c>
      <c r="G813">
        <v>0.17817469999999999</v>
      </c>
      <c r="H813">
        <v>0.327982</v>
      </c>
      <c r="I813">
        <v>0</v>
      </c>
      <c r="J813">
        <v>0</v>
      </c>
    </row>
    <row r="814" spans="1:10" x14ac:dyDescent="0.35">
      <c r="A814" t="str">
        <f>$B$478&amp;$C$814&amp;D814</f>
        <v>PENETRACION (%)HELADOST.ESPAÑA</v>
      </c>
      <c r="B814">
        <v>0</v>
      </c>
      <c r="C814" t="s">
        <v>166</v>
      </c>
      <c r="D814" t="s">
        <v>22</v>
      </c>
      <c r="E814">
        <v>2.4606949999999999</v>
      </c>
      <c r="F814">
        <v>2.413144</v>
      </c>
      <c r="G814">
        <v>2.823007</v>
      </c>
      <c r="H814">
        <v>1.7131400000000001</v>
      </c>
      <c r="I814">
        <v>0</v>
      </c>
      <c r="J814">
        <v>0</v>
      </c>
    </row>
    <row r="815" spans="1:10" x14ac:dyDescent="0.35">
      <c r="A815" t="str">
        <f t="shared" ref="A815:A841" si="28">$B$478&amp;$C$814&amp;D815</f>
        <v>PENETRACION (%)HELADOSBCN AM</v>
      </c>
      <c r="B815">
        <v>0</v>
      </c>
      <c r="C815">
        <v>0</v>
      </c>
      <c r="D815" t="s">
        <v>72</v>
      </c>
      <c r="E815">
        <v>2.968356</v>
      </c>
      <c r="F815">
        <v>0</v>
      </c>
      <c r="G815">
        <v>10.032109999999999</v>
      </c>
      <c r="H815">
        <v>5.1670020000000001</v>
      </c>
      <c r="I815">
        <v>0</v>
      </c>
      <c r="J815">
        <v>0</v>
      </c>
    </row>
    <row r="816" spans="1:10" x14ac:dyDescent="0.35">
      <c r="A816" t="str">
        <f t="shared" si="28"/>
        <v>PENETRACION (%)HELADOSREST.CAT ARAGON</v>
      </c>
      <c r="B816">
        <v>0</v>
      </c>
      <c r="C816">
        <v>0</v>
      </c>
      <c r="D816" t="s">
        <v>73</v>
      </c>
      <c r="E816">
        <v>4.1223099999999997</v>
      </c>
      <c r="F816">
        <v>1.9321299999999999</v>
      </c>
      <c r="G816">
        <v>0.92067560000000004</v>
      </c>
      <c r="H816">
        <v>0</v>
      </c>
      <c r="I816">
        <v>0</v>
      </c>
      <c r="J816">
        <v>0</v>
      </c>
    </row>
    <row r="817" spans="1:10" x14ac:dyDescent="0.35">
      <c r="A817" t="str">
        <f t="shared" si="28"/>
        <v>PENETRACION (%)HELADOSLEVANTE</v>
      </c>
      <c r="B817">
        <v>0</v>
      </c>
      <c r="C817">
        <v>0</v>
      </c>
      <c r="D817" t="s">
        <v>74</v>
      </c>
      <c r="E817">
        <v>2.7096360000000002</v>
      </c>
      <c r="F817">
        <v>4.026052</v>
      </c>
      <c r="G817">
        <v>2.2139700000000002</v>
      </c>
      <c r="H817">
        <v>3.823013</v>
      </c>
      <c r="I817">
        <v>0</v>
      </c>
      <c r="J817">
        <v>0</v>
      </c>
    </row>
    <row r="818" spans="1:10" x14ac:dyDescent="0.35">
      <c r="A818" t="str">
        <f t="shared" si="28"/>
        <v>PENETRACION (%)HELADOSANDALUCIA</v>
      </c>
      <c r="B818">
        <v>0</v>
      </c>
      <c r="C818">
        <v>0</v>
      </c>
      <c r="D818" t="s">
        <v>75</v>
      </c>
      <c r="E818">
        <v>2.2895810000000001</v>
      </c>
      <c r="F818">
        <v>5.1894369999999999</v>
      </c>
      <c r="G818">
        <v>1.996005</v>
      </c>
      <c r="H818">
        <v>1.816022</v>
      </c>
      <c r="I818">
        <v>0</v>
      </c>
      <c r="J818">
        <v>0</v>
      </c>
    </row>
    <row r="819" spans="1:10" x14ac:dyDescent="0.35">
      <c r="A819" t="str">
        <f t="shared" si="28"/>
        <v>PENETRACION (%)HELADOSMDD AM</v>
      </c>
      <c r="B819">
        <v>0</v>
      </c>
      <c r="C819">
        <v>0</v>
      </c>
      <c r="D819" t="s">
        <v>76</v>
      </c>
      <c r="E819">
        <v>3.1440709999999998</v>
      </c>
      <c r="F819">
        <v>4.4032770000000001</v>
      </c>
      <c r="G819">
        <v>1.863664</v>
      </c>
      <c r="H819">
        <v>2.770867</v>
      </c>
      <c r="I819">
        <v>0</v>
      </c>
      <c r="J819">
        <v>0</v>
      </c>
    </row>
    <row r="820" spans="1:10" x14ac:dyDescent="0.35">
      <c r="A820" t="str">
        <f t="shared" si="28"/>
        <v>PENETRACION (%)HELADOSRTO CENTRO</v>
      </c>
      <c r="B820">
        <v>0</v>
      </c>
      <c r="C820">
        <v>0</v>
      </c>
      <c r="D820" t="s">
        <v>77</v>
      </c>
      <c r="E820">
        <v>3.3758629999999998</v>
      </c>
      <c r="F820">
        <v>1.404863</v>
      </c>
      <c r="G820">
        <v>2.4067189999999998</v>
      </c>
      <c r="H820">
        <v>0.8836813</v>
      </c>
      <c r="I820">
        <v>0</v>
      </c>
      <c r="J820">
        <v>0</v>
      </c>
    </row>
    <row r="821" spans="1:10" x14ac:dyDescent="0.35">
      <c r="A821" t="str">
        <f t="shared" si="28"/>
        <v>PENETRACION (%)HELADOSNORTE-CENTRO</v>
      </c>
      <c r="B821">
        <v>0</v>
      </c>
      <c r="C821">
        <v>0</v>
      </c>
      <c r="D821" t="s">
        <v>78</v>
      </c>
      <c r="E821">
        <v>2.4103699999999999</v>
      </c>
      <c r="F821">
        <v>5.8593019999999996</v>
      </c>
      <c r="G821">
        <v>2.2434569999999998</v>
      </c>
      <c r="H821">
        <v>0.40299210000000002</v>
      </c>
      <c r="I821">
        <v>0</v>
      </c>
      <c r="J821">
        <v>0</v>
      </c>
    </row>
    <row r="822" spans="1:10" x14ac:dyDescent="0.35">
      <c r="A822" t="str">
        <f t="shared" si="28"/>
        <v>PENETRACION (%)HELADOSNOROESTE</v>
      </c>
      <c r="B822">
        <v>0</v>
      </c>
      <c r="C822">
        <v>0</v>
      </c>
      <c r="D822" t="s">
        <v>79</v>
      </c>
      <c r="E822">
        <v>1.1975070000000001</v>
      </c>
      <c r="F822">
        <v>2.1411959999999999</v>
      </c>
      <c r="G822">
        <v>5.0148729999999997</v>
      </c>
      <c r="H822">
        <v>0</v>
      </c>
      <c r="I822">
        <v>0</v>
      </c>
      <c r="J822">
        <v>0</v>
      </c>
    </row>
    <row r="823" spans="1:10" x14ac:dyDescent="0.35">
      <c r="A823" t="str">
        <f t="shared" si="28"/>
        <v>PENETRACION (%)HELADOS&lt;2MIL</v>
      </c>
      <c r="B823">
        <v>0</v>
      </c>
      <c r="C823">
        <v>0</v>
      </c>
      <c r="D823" t="s">
        <v>41</v>
      </c>
      <c r="E823">
        <v>1.0513250000000001</v>
      </c>
      <c r="F823">
        <v>3.416229</v>
      </c>
      <c r="G823">
        <v>1.441916</v>
      </c>
      <c r="H823">
        <v>0</v>
      </c>
      <c r="I823">
        <v>0</v>
      </c>
      <c r="J823">
        <v>0</v>
      </c>
    </row>
    <row r="824" spans="1:10" x14ac:dyDescent="0.35">
      <c r="A824" t="str">
        <f t="shared" si="28"/>
        <v>PENETRACION (%)HELADOS2-5MIL</v>
      </c>
      <c r="B824">
        <v>0</v>
      </c>
      <c r="C824">
        <v>0</v>
      </c>
      <c r="D824" t="s">
        <v>44</v>
      </c>
      <c r="E824">
        <v>0.91146709999999997</v>
      </c>
      <c r="F824">
        <v>3.727055</v>
      </c>
      <c r="G824">
        <v>0.85629900000000003</v>
      </c>
      <c r="H824">
        <v>0</v>
      </c>
      <c r="I824">
        <v>0</v>
      </c>
      <c r="J824">
        <v>0</v>
      </c>
    </row>
    <row r="825" spans="1:10" x14ac:dyDescent="0.35">
      <c r="A825" t="str">
        <f t="shared" si="28"/>
        <v>PENETRACION (%)HELADOS5-10MIL</v>
      </c>
      <c r="B825">
        <v>0</v>
      </c>
      <c r="C825">
        <v>0</v>
      </c>
      <c r="D825" t="s">
        <v>46</v>
      </c>
      <c r="E825">
        <v>1.0882419999999999</v>
      </c>
      <c r="F825">
        <v>0.84617500000000001</v>
      </c>
      <c r="G825">
        <v>1.6275109999999999</v>
      </c>
      <c r="H825">
        <v>2.2099540000000002</v>
      </c>
      <c r="I825">
        <v>0</v>
      </c>
      <c r="J825">
        <v>0</v>
      </c>
    </row>
    <row r="826" spans="1:10" x14ac:dyDescent="0.35">
      <c r="A826" t="str">
        <f t="shared" si="28"/>
        <v>PENETRACION (%)HELADOS10-30MIL</v>
      </c>
      <c r="B826">
        <v>0</v>
      </c>
      <c r="C826">
        <v>0</v>
      </c>
      <c r="D826" t="s">
        <v>48</v>
      </c>
      <c r="E826">
        <v>3.7463250000000001</v>
      </c>
      <c r="F826">
        <v>5.712523</v>
      </c>
      <c r="G826">
        <v>3.718318</v>
      </c>
      <c r="H826">
        <v>2.6059429999999999</v>
      </c>
      <c r="I826">
        <v>0</v>
      </c>
      <c r="J826">
        <v>0</v>
      </c>
    </row>
    <row r="827" spans="1:10" x14ac:dyDescent="0.35">
      <c r="A827" t="str">
        <f t="shared" si="28"/>
        <v>PENETRACION (%)HELADOS30-100MIL</v>
      </c>
      <c r="B827">
        <v>0</v>
      </c>
      <c r="C827">
        <v>0</v>
      </c>
      <c r="D827" t="s">
        <v>50</v>
      </c>
      <c r="E827">
        <v>2.0057390000000002</v>
      </c>
      <c r="F827">
        <v>2.6706539999999999</v>
      </c>
      <c r="G827">
        <v>2.2249729999999999</v>
      </c>
      <c r="H827">
        <v>0.95571450000000002</v>
      </c>
      <c r="I827">
        <v>0</v>
      </c>
      <c r="J827">
        <v>0</v>
      </c>
    </row>
    <row r="828" spans="1:10" x14ac:dyDescent="0.35">
      <c r="A828" t="str">
        <f t="shared" si="28"/>
        <v>PENETRACION (%)HELADOS100-200MIL</v>
      </c>
      <c r="B828">
        <v>0</v>
      </c>
      <c r="C828">
        <v>0</v>
      </c>
      <c r="D828" t="s">
        <v>52</v>
      </c>
      <c r="E828">
        <v>2.5478529999999999</v>
      </c>
      <c r="F828">
        <v>3.0765639999999999</v>
      </c>
      <c r="G828">
        <v>1.589844</v>
      </c>
      <c r="H828">
        <v>4.0574830000000004</v>
      </c>
      <c r="I828">
        <v>0</v>
      </c>
      <c r="J828">
        <v>0</v>
      </c>
    </row>
    <row r="829" spans="1:10" x14ac:dyDescent="0.35">
      <c r="A829" t="str">
        <f t="shared" si="28"/>
        <v>PENETRACION (%)HELADOS200-500MIL</v>
      </c>
      <c r="B829">
        <v>0</v>
      </c>
      <c r="C829">
        <v>0</v>
      </c>
      <c r="D829" t="s">
        <v>54</v>
      </c>
      <c r="E829">
        <v>5.2568859999999997</v>
      </c>
      <c r="F829">
        <v>3.476766</v>
      </c>
      <c r="G829">
        <v>5.5205679999999999</v>
      </c>
      <c r="H829">
        <v>3.873888</v>
      </c>
      <c r="I829">
        <v>0</v>
      </c>
      <c r="J829">
        <v>0</v>
      </c>
    </row>
    <row r="830" spans="1:10" x14ac:dyDescent="0.35">
      <c r="A830" t="str">
        <f t="shared" si="28"/>
        <v>PENETRACION (%)HELADOS&gt;500MIL</v>
      </c>
      <c r="B830">
        <v>0</v>
      </c>
      <c r="C830">
        <v>0</v>
      </c>
      <c r="D830" t="s">
        <v>56</v>
      </c>
      <c r="E830">
        <v>3.1489910000000001</v>
      </c>
      <c r="F830">
        <v>1.4410719999999999</v>
      </c>
      <c r="G830">
        <v>3.438431</v>
      </c>
      <c r="H830">
        <v>1.338069</v>
      </c>
      <c r="I830">
        <v>0</v>
      </c>
      <c r="J830">
        <v>0</v>
      </c>
    </row>
    <row r="831" spans="1:10" x14ac:dyDescent="0.35">
      <c r="A831" t="str">
        <f t="shared" si="28"/>
        <v>PENETRACION (%)HELADOSDE 15 A 19 AÑOS</v>
      </c>
      <c r="B831">
        <v>0</v>
      </c>
      <c r="C831">
        <v>0</v>
      </c>
      <c r="D831" t="s">
        <v>80</v>
      </c>
      <c r="E831">
        <v>0</v>
      </c>
      <c r="F831">
        <v>0</v>
      </c>
      <c r="G831">
        <v>0</v>
      </c>
      <c r="H831">
        <v>2.079237</v>
      </c>
      <c r="I831">
        <v>0</v>
      </c>
      <c r="J831">
        <v>0</v>
      </c>
    </row>
    <row r="832" spans="1:10" x14ac:dyDescent="0.35">
      <c r="A832" t="str">
        <f t="shared" si="28"/>
        <v>PENETRACION (%)HELADOSDE 20 A 24 AÑOS</v>
      </c>
      <c r="B832">
        <v>0</v>
      </c>
      <c r="C832">
        <v>0</v>
      </c>
      <c r="D832" t="s">
        <v>81</v>
      </c>
      <c r="E832">
        <v>5.5003229999999999</v>
      </c>
      <c r="F832">
        <v>6.9547790000000003</v>
      </c>
      <c r="G832">
        <v>10.887409999999999</v>
      </c>
      <c r="H832">
        <v>0</v>
      </c>
      <c r="I832">
        <v>0</v>
      </c>
      <c r="J832">
        <v>0</v>
      </c>
    </row>
    <row r="833" spans="1:10" x14ac:dyDescent="0.35">
      <c r="A833" t="str">
        <f t="shared" si="28"/>
        <v>PENETRACION (%)HELADOSDE 25 A 34 AÑOS</v>
      </c>
      <c r="B833">
        <v>0</v>
      </c>
      <c r="C833">
        <v>0</v>
      </c>
      <c r="D833" t="s">
        <v>82</v>
      </c>
      <c r="E833">
        <v>1.896909</v>
      </c>
      <c r="F833">
        <v>5.9677889999999998</v>
      </c>
      <c r="G833">
        <v>3.422091</v>
      </c>
      <c r="H833">
        <v>1.436815</v>
      </c>
      <c r="I833">
        <v>0</v>
      </c>
      <c r="J833">
        <v>0</v>
      </c>
    </row>
    <row r="834" spans="1:10" x14ac:dyDescent="0.35">
      <c r="A834" t="str">
        <f t="shared" si="28"/>
        <v>PENETRACION (%)HELADOSDE 35 A 49 AÑOS</v>
      </c>
      <c r="B834">
        <v>0</v>
      </c>
      <c r="C834">
        <v>0</v>
      </c>
      <c r="D834" t="s">
        <v>83</v>
      </c>
      <c r="E834">
        <v>2.73339</v>
      </c>
      <c r="F834">
        <v>5.3920560000000002</v>
      </c>
      <c r="G834">
        <v>2.5402459999999998</v>
      </c>
      <c r="H834">
        <v>1.5157639999999999</v>
      </c>
      <c r="I834">
        <v>0</v>
      </c>
      <c r="J834">
        <v>0</v>
      </c>
    </row>
    <row r="835" spans="1:10" x14ac:dyDescent="0.35">
      <c r="A835" t="str">
        <f t="shared" si="28"/>
        <v>PENETRACION (%)HELADOSDE 50 A 59 AÑOS</v>
      </c>
      <c r="B835">
        <v>0</v>
      </c>
      <c r="C835">
        <v>0</v>
      </c>
      <c r="D835" t="s">
        <v>84</v>
      </c>
      <c r="E835">
        <v>3.5264069999999998</v>
      </c>
      <c r="F835">
        <v>1.0348740000000001</v>
      </c>
      <c r="G835">
        <v>1.4072119999999999</v>
      </c>
      <c r="H835">
        <v>1.8072619999999999</v>
      </c>
      <c r="I835">
        <v>0</v>
      </c>
      <c r="J835">
        <v>0</v>
      </c>
    </row>
    <row r="836" spans="1:10" x14ac:dyDescent="0.35">
      <c r="A836" t="str">
        <f t="shared" si="28"/>
        <v>PENETRACION (%)HELADOSDE 60 A 75 AÑOS</v>
      </c>
      <c r="B836">
        <v>0</v>
      </c>
      <c r="C836">
        <v>0</v>
      </c>
      <c r="D836" t="s">
        <v>85</v>
      </c>
      <c r="E836">
        <v>2.6425869999999998</v>
      </c>
      <c r="F836">
        <v>0.73265020000000003</v>
      </c>
      <c r="G836">
        <v>3.0582950000000002</v>
      </c>
      <c r="H836">
        <v>4.5150389999999998</v>
      </c>
      <c r="I836">
        <v>0</v>
      </c>
      <c r="J836">
        <v>0</v>
      </c>
    </row>
    <row r="837" spans="1:10" x14ac:dyDescent="0.35">
      <c r="A837" t="str">
        <f t="shared" si="28"/>
        <v>PENETRACION (%)HELADOSNIVEL ALTO</v>
      </c>
      <c r="B837">
        <v>0</v>
      </c>
      <c r="C837">
        <v>0</v>
      </c>
      <c r="D837" t="s">
        <v>86</v>
      </c>
      <c r="E837">
        <v>2.43906</v>
      </c>
      <c r="F837">
        <v>2.638944</v>
      </c>
      <c r="G837">
        <v>2.753206</v>
      </c>
      <c r="H837">
        <v>0.6889729</v>
      </c>
      <c r="I837">
        <v>0</v>
      </c>
      <c r="J837">
        <v>0</v>
      </c>
    </row>
    <row r="838" spans="1:10" x14ac:dyDescent="0.35">
      <c r="A838" t="str">
        <f t="shared" si="28"/>
        <v>PENETRACION (%)HELADOSNIVEL MEDIO ALTO</v>
      </c>
      <c r="B838">
        <v>0</v>
      </c>
      <c r="C838">
        <v>0</v>
      </c>
      <c r="D838" t="s">
        <v>87</v>
      </c>
      <c r="E838">
        <v>3.964321</v>
      </c>
      <c r="F838">
        <v>4.7475370000000003</v>
      </c>
      <c r="G838">
        <v>3.883556</v>
      </c>
      <c r="H838">
        <v>4.3795469999999996</v>
      </c>
      <c r="I838">
        <v>0</v>
      </c>
      <c r="J838">
        <v>0</v>
      </c>
    </row>
    <row r="839" spans="1:10" x14ac:dyDescent="0.35">
      <c r="A839" t="str">
        <f t="shared" si="28"/>
        <v>PENETRACION (%)HELADOSNIVEL MEDIO</v>
      </c>
      <c r="B839">
        <v>0</v>
      </c>
      <c r="C839">
        <v>0</v>
      </c>
      <c r="D839" t="s">
        <v>88</v>
      </c>
      <c r="E839">
        <v>2.2991549999999998</v>
      </c>
      <c r="F839">
        <v>3.4844889999999999</v>
      </c>
      <c r="G839">
        <v>3.313717</v>
      </c>
      <c r="H839">
        <v>1.184334</v>
      </c>
      <c r="I839">
        <v>0</v>
      </c>
      <c r="J839">
        <v>0</v>
      </c>
    </row>
    <row r="840" spans="1:10" x14ac:dyDescent="0.35">
      <c r="A840" t="str">
        <f t="shared" si="28"/>
        <v>PENETRACION (%)HELADOSNIVEL MEDIO BAJO</v>
      </c>
      <c r="B840">
        <v>0</v>
      </c>
      <c r="C840">
        <v>0</v>
      </c>
      <c r="D840" t="s">
        <v>89</v>
      </c>
      <c r="E840">
        <v>3.0691000000000002</v>
      </c>
      <c r="F840">
        <v>3.061642</v>
      </c>
      <c r="G840">
        <v>3.5811709999999999</v>
      </c>
      <c r="H840">
        <v>2.1398039999999998</v>
      </c>
      <c r="I840">
        <v>0</v>
      </c>
      <c r="J840">
        <v>0</v>
      </c>
    </row>
    <row r="841" spans="1:10" x14ac:dyDescent="0.35">
      <c r="A841" t="str">
        <f t="shared" si="28"/>
        <v>PENETRACION (%)HELADOSNIVEL BAJO</v>
      </c>
      <c r="B841">
        <v>0</v>
      </c>
      <c r="C841">
        <v>0</v>
      </c>
      <c r="D841" t="s">
        <v>90</v>
      </c>
      <c r="E841">
        <v>2.1216979999999999</v>
      </c>
      <c r="F841">
        <v>2.3730699999999998</v>
      </c>
      <c r="G841">
        <v>1.7677769999999999</v>
      </c>
      <c r="H841">
        <v>3.2675380000000001</v>
      </c>
      <c r="I841">
        <v>0</v>
      </c>
      <c r="J841">
        <v>0</v>
      </c>
    </row>
    <row r="842" spans="1:10" x14ac:dyDescent="0.35">
      <c r="A842" t="str">
        <f>$B$478&amp;$C$842&amp;D842</f>
        <v>PENETRACION (%)GALLETAST.ESPAÑA</v>
      </c>
      <c r="B842">
        <v>0</v>
      </c>
      <c r="C842" t="s">
        <v>167</v>
      </c>
      <c r="D842" t="s">
        <v>22</v>
      </c>
      <c r="E842">
        <v>2.1655419999999999</v>
      </c>
      <c r="F842">
        <v>2.6903239999999999</v>
      </c>
      <c r="G842">
        <v>2.832983</v>
      </c>
      <c r="H842">
        <v>1.8368139999999999</v>
      </c>
      <c r="I842">
        <v>0</v>
      </c>
      <c r="J842">
        <v>0</v>
      </c>
    </row>
    <row r="843" spans="1:10" x14ac:dyDescent="0.35">
      <c r="A843" t="str">
        <f t="shared" ref="A843:A869" si="29">$B$478&amp;$C$842&amp;D843</f>
        <v>PENETRACION (%)GALLETASBCN AM</v>
      </c>
      <c r="B843">
        <v>0</v>
      </c>
      <c r="C843">
        <v>0</v>
      </c>
      <c r="D843" t="s">
        <v>72</v>
      </c>
      <c r="E843">
        <v>3.9951829999999999</v>
      </c>
      <c r="F843">
        <v>5.5342840000000004</v>
      </c>
      <c r="G843">
        <v>8.1261810000000008</v>
      </c>
      <c r="H843">
        <v>4.258337</v>
      </c>
      <c r="I843">
        <v>0</v>
      </c>
      <c r="J843">
        <v>0</v>
      </c>
    </row>
    <row r="844" spans="1:10" x14ac:dyDescent="0.35">
      <c r="A844" t="str">
        <f t="shared" si="29"/>
        <v>PENETRACION (%)GALLETASREST.CAT ARAGON</v>
      </c>
      <c r="B844">
        <v>0</v>
      </c>
      <c r="C844">
        <v>0</v>
      </c>
      <c r="D844" t="s">
        <v>73</v>
      </c>
      <c r="E844">
        <v>0.64317069999999998</v>
      </c>
      <c r="F844">
        <v>3.9897659999999999</v>
      </c>
      <c r="G844">
        <v>5.9094340000000001</v>
      </c>
      <c r="H844">
        <v>2.5066290000000002</v>
      </c>
      <c r="I844">
        <v>0</v>
      </c>
      <c r="J844">
        <v>0</v>
      </c>
    </row>
    <row r="845" spans="1:10" x14ac:dyDescent="0.35">
      <c r="A845" t="str">
        <f t="shared" si="29"/>
        <v>PENETRACION (%)GALLETASLEVANTE</v>
      </c>
      <c r="B845">
        <v>0</v>
      </c>
      <c r="C845">
        <v>0</v>
      </c>
      <c r="D845" t="s">
        <v>74</v>
      </c>
      <c r="E845">
        <v>2.749838</v>
      </c>
      <c r="F845">
        <v>2.2758219999999998</v>
      </c>
      <c r="G845">
        <v>1.2601089999999999</v>
      </c>
      <c r="H845">
        <v>1.265307</v>
      </c>
      <c r="I845">
        <v>0</v>
      </c>
      <c r="J845">
        <v>0</v>
      </c>
    </row>
    <row r="846" spans="1:10" x14ac:dyDescent="0.35">
      <c r="A846" t="str">
        <f t="shared" si="29"/>
        <v>PENETRACION (%)GALLETASANDALUCIA</v>
      </c>
      <c r="B846">
        <v>0</v>
      </c>
      <c r="C846">
        <v>0</v>
      </c>
      <c r="D846" t="s">
        <v>75</v>
      </c>
      <c r="E846">
        <v>3.5023840000000002</v>
      </c>
      <c r="F846">
        <v>3.3450769999999999</v>
      </c>
      <c r="G846">
        <v>1.7789159999999999</v>
      </c>
      <c r="H846">
        <v>1.015261</v>
      </c>
      <c r="I846">
        <v>0</v>
      </c>
      <c r="J846">
        <v>0</v>
      </c>
    </row>
    <row r="847" spans="1:10" x14ac:dyDescent="0.35">
      <c r="A847" t="str">
        <f t="shared" si="29"/>
        <v>PENETRACION (%)GALLETASMDD AM</v>
      </c>
      <c r="B847">
        <v>0</v>
      </c>
      <c r="C847">
        <v>0</v>
      </c>
      <c r="D847" t="s">
        <v>76</v>
      </c>
      <c r="E847">
        <v>3.5347749999999998</v>
      </c>
      <c r="F847">
        <v>2.9292699999999998</v>
      </c>
      <c r="G847">
        <v>2.0998290000000002</v>
      </c>
      <c r="H847">
        <v>2.7208730000000001</v>
      </c>
      <c r="I847">
        <v>0</v>
      </c>
      <c r="J847">
        <v>0</v>
      </c>
    </row>
    <row r="848" spans="1:10" x14ac:dyDescent="0.35">
      <c r="A848" t="str">
        <f t="shared" si="29"/>
        <v>PENETRACION (%)GALLETASRTO CENTRO</v>
      </c>
      <c r="B848">
        <v>0</v>
      </c>
      <c r="C848">
        <v>0</v>
      </c>
      <c r="D848" t="s">
        <v>77</v>
      </c>
      <c r="E848">
        <v>3.7719990000000001</v>
      </c>
      <c r="F848">
        <v>5.3049090000000003</v>
      </c>
      <c r="G848">
        <v>3.4060440000000001</v>
      </c>
      <c r="H848">
        <v>2.6087530000000001</v>
      </c>
      <c r="I848">
        <v>0</v>
      </c>
      <c r="J848">
        <v>0</v>
      </c>
    </row>
    <row r="849" spans="1:10" x14ac:dyDescent="0.35">
      <c r="A849" t="str">
        <f t="shared" si="29"/>
        <v>PENETRACION (%)GALLETASNORTE-CENTRO</v>
      </c>
      <c r="B849">
        <v>0</v>
      </c>
      <c r="C849">
        <v>0</v>
      </c>
      <c r="D849" t="s">
        <v>78</v>
      </c>
      <c r="E849">
        <v>1.1024769999999999</v>
      </c>
      <c r="F849">
        <v>1.9519439999999999</v>
      </c>
      <c r="G849">
        <v>1.274127</v>
      </c>
      <c r="H849">
        <v>2.1056490000000001</v>
      </c>
      <c r="I849">
        <v>0</v>
      </c>
      <c r="J849">
        <v>0</v>
      </c>
    </row>
    <row r="850" spans="1:10" x14ac:dyDescent="0.35">
      <c r="A850" t="str">
        <f t="shared" si="29"/>
        <v>PENETRACION (%)GALLETASNOROESTE</v>
      </c>
      <c r="B850">
        <v>0</v>
      </c>
      <c r="C850">
        <v>0</v>
      </c>
      <c r="D850" t="s">
        <v>79</v>
      </c>
      <c r="E850">
        <v>1.2442500000000001</v>
      </c>
      <c r="F850">
        <v>0</v>
      </c>
      <c r="G850">
        <v>3.6158969999999999</v>
      </c>
      <c r="H850">
        <v>2.6987350000000001</v>
      </c>
      <c r="I850">
        <v>0</v>
      </c>
      <c r="J850">
        <v>0</v>
      </c>
    </row>
    <row r="851" spans="1:10" x14ac:dyDescent="0.35">
      <c r="A851" t="str">
        <f t="shared" si="29"/>
        <v>PENETRACION (%)GALLETAS&lt;2MIL</v>
      </c>
      <c r="B851">
        <v>0</v>
      </c>
      <c r="C851">
        <v>0</v>
      </c>
      <c r="D851" t="s">
        <v>41</v>
      </c>
      <c r="E851">
        <v>1.244936</v>
      </c>
      <c r="F851">
        <v>1.505479</v>
      </c>
      <c r="G851">
        <v>0</v>
      </c>
      <c r="H851">
        <v>1.3752340000000001</v>
      </c>
      <c r="I851">
        <v>0</v>
      </c>
      <c r="J851">
        <v>0</v>
      </c>
    </row>
    <row r="852" spans="1:10" x14ac:dyDescent="0.35">
      <c r="A852" t="str">
        <f t="shared" si="29"/>
        <v>PENETRACION (%)GALLETAS2-5MIL</v>
      </c>
      <c r="B852">
        <v>0</v>
      </c>
      <c r="C852">
        <v>0</v>
      </c>
      <c r="D852" t="s">
        <v>44</v>
      </c>
      <c r="E852">
        <v>2.9166789999999998</v>
      </c>
      <c r="F852">
        <v>1.150498</v>
      </c>
      <c r="G852">
        <v>1.271126</v>
      </c>
      <c r="H852">
        <v>0</v>
      </c>
      <c r="I852">
        <v>0</v>
      </c>
      <c r="J852">
        <v>0</v>
      </c>
    </row>
    <row r="853" spans="1:10" x14ac:dyDescent="0.35">
      <c r="A853" t="str">
        <f t="shared" si="29"/>
        <v>PENETRACION (%)GALLETAS5-10MIL</v>
      </c>
      <c r="B853">
        <v>0</v>
      </c>
      <c r="C853">
        <v>0</v>
      </c>
      <c r="D853" t="s">
        <v>46</v>
      </c>
      <c r="E853">
        <v>2.055377</v>
      </c>
      <c r="F853">
        <v>3.8371810000000002</v>
      </c>
      <c r="G853">
        <v>3.4545710000000001</v>
      </c>
      <c r="H853">
        <v>1.279412</v>
      </c>
      <c r="I853">
        <v>0</v>
      </c>
      <c r="J853">
        <v>0</v>
      </c>
    </row>
    <row r="854" spans="1:10" x14ac:dyDescent="0.35">
      <c r="A854" t="str">
        <f t="shared" si="29"/>
        <v>PENETRACION (%)GALLETAS10-30MIL</v>
      </c>
      <c r="B854">
        <v>0</v>
      </c>
      <c r="C854">
        <v>0</v>
      </c>
      <c r="D854" t="s">
        <v>48</v>
      </c>
      <c r="E854">
        <v>4.2943379999999998</v>
      </c>
      <c r="F854">
        <v>2.8060149999999999</v>
      </c>
      <c r="G854">
        <v>2.0653730000000001</v>
      </c>
      <c r="H854">
        <v>0.94384440000000003</v>
      </c>
      <c r="I854">
        <v>0</v>
      </c>
      <c r="J854">
        <v>0</v>
      </c>
    </row>
    <row r="855" spans="1:10" x14ac:dyDescent="0.35">
      <c r="A855" t="str">
        <f t="shared" si="29"/>
        <v>PENETRACION (%)GALLETAS30-100MIL</v>
      </c>
      <c r="B855">
        <v>0</v>
      </c>
      <c r="C855">
        <v>0</v>
      </c>
      <c r="D855" t="s">
        <v>50</v>
      </c>
      <c r="E855">
        <v>3.792624</v>
      </c>
      <c r="F855">
        <v>3.305402</v>
      </c>
      <c r="G855">
        <v>1.521633</v>
      </c>
      <c r="H855">
        <v>1.584741</v>
      </c>
      <c r="I855">
        <v>0</v>
      </c>
      <c r="J855">
        <v>0</v>
      </c>
    </row>
    <row r="856" spans="1:10" x14ac:dyDescent="0.35">
      <c r="A856" t="str">
        <f t="shared" si="29"/>
        <v>PENETRACION (%)GALLETAS100-200MIL</v>
      </c>
      <c r="B856">
        <v>0</v>
      </c>
      <c r="C856">
        <v>0</v>
      </c>
      <c r="D856" t="s">
        <v>52</v>
      </c>
      <c r="E856">
        <v>2.8265229999999999</v>
      </c>
      <c r="F856">
        <v>2.0216280000000002</v>
      </c>
      <c r="G856">
        <v>1.696769</v>
      </c>
      <c r="H856">
        <v>2.1723750000000002</v>
      </c>
      <c r="I856">
        <v>0</v>
      </c>
      <c r="J856">
        <v>0</v>
      </c>
    </row>
    <row r="857" spans="1:10" x14ac:dyDescent="0.35">
      <c r="A857" t="str">
        <f t="shared" si="29"/>
        <v>PENETRACION (%)GALLETAS200-500MIL</v>
      </c>
      <c r="B857">
        <v>0</v>
      </c>
      <c r="C857">
        <v>0</v>
      </c>
      <c r="D857" t="s">
        <v>54</v>
      </c>
      <c r="E857">
        <v>1.1982820000000001</v>
      </c>
      <c r="F857">
        <v>4.1310979999999997</v>
      </c>
      <c r="G857">
        <v>6.9271880000000001</v>
      </c>
      <c r="H857">
        <v>6.2707920000000001</v>
      </c>
      <c r="I857">
        <v>0</v>
      </c>
      <c r="J857">
        <v>0</v>
      </c>
    </row>
    <row r="858" spans="1:10" x14ac:dyDescent="0.35">
      <c r="A858" t="str">
        <f t="shared" si="29"/>
        <v>PENETRACION (%)GALLETAS&gt;500MIL</v>
      </c>
      <c r="B858">
        <v>0</v>
      </c>
      <c r="C858">
        <v>0</v>
      </c>
      <c r="D858" t="s">
        <v>56</v>
      </c>
      <c r="E858">
        <v>2.7452549999999998</v>
      </c>
      <c r="F858">
        <v>4.1551720000000003</v>
      </c>
      <c r="G858">
        <v>4.8090130000000002</v>
      </c>
      <c r="H858">
        <v>3.3546040000000001</v>
      </c>
      <c r="I858">
        <v>0</v>
      </c>
      <c r="J858">
        <v>0</v>
      </c>
    </row>
    <row r="859" spans="1:10" x14ac:dyDescent="0.35">
      <c r="A859" t="str">
        <f t="shared" si="29"/>
        <v>PENETRACION (%)GALLETASDE 15 A 19 AÑOS</v>
      </c>
      <c r="B859">
        <v>0</v>
      </c>
      <c r="C859">
        <v>0</v>
      </c>
      <c r="D859" t="s">
        <v>80</v>
      </c>
      <c r="E859">
        <v>4.9014790000000001</v>
      </c>
      <c r="F859">
        <v>6.126773</v>
      </c>
      <c r="G859">
        <v>8.8482939999999992</v>
      </c>
      <c r="H859">
        <v>1.954566</v>
      </c>
      <c r="I859">
        <v>0</v>
      </c>
      <c r="J859">
        <v>0</v>
      </c>
    </row>
    <row r="860" spans="1:10" x14ac:dyDescent="0.35">
      <c r="A860" t="str">
        <f t="shared" si="29"/>
        <v>PENETRACION (%)GALLETASDE 20 A 24 AÑOS</v>
      </c>
      <c r="B860">
        <v>0</v>
      </c>
      <c r="C860">
        <v>0</v>
      </c>
      <c r="D860" t="s">
        <v>81</v>
      </c>
      <c r="E860">
        <v>3.504019</v>
      </c>
      <c r="F860">
        <v>3.3766240000000001</v>
      </c>
      <c r="G860">
        <v>5.4338259999999998</v>
      </c>
      <c r="H860">
        <v>5.3132960000000002</v>
      </c>
      <c r="I860">
        <v>0</v>
      </c>
      <c r="J860">
        <v>0</v>
      </c>
    </row>
    <row r="861" spans="1:10" x14ac:dyDescent="0.35">
      <c r="A861" t="str">
        <f t="shared" si="29"/>
        <v>PENETRACION (%)GALLETASDE 25 A 34 AÑOS</v>
      </c>
      <c r="B861">
        <v>0</v>
      </c>
      <c r="C861">
        <v>0</v>
      </c>
      <c r="D861" t="s">
        <v>82</v>
      </c>
      <c r="E861">
        <v>3.0709659999999999</v>
      </c>
      <c r="F861">
        <v>1.0844990000000001</v>
      </c>
      <c r="G861">
        <v>2.9340549999999999</v>
      </c>
      <c r="H861">
        <v>3.9868969999999999</v>
      </c>
      <c r="I861">
        <v>0</v>
      </c>
      <c r="J861">
        <v>0</v>
      </c>
    </row>
    <row r="862" spans="1:10" x14ac:dyDescent="0.35">
      <c r="A862" t="str">
        <f t="shared" si="29"/>
        <v>PENETRACION (%)GALLETASDE 35 A 49 AÑOS</v>
      </c>
      <c r="B862">
        <v>0</v>
      </c>
      <c r="C862">
        <v>0</v>
      </c>
      <c r="D862" t="s">
        <v>83</v>
      </c>
      <c r="E862">
        <v>2.853723</v>
      </c>
      <c r="F862">
        <v>2.4380989999999998</v>
      </c>
      <c r="G862">
        <v>2.7494770000000002</v>
      </c>
      <c r="H862">
        <v>1.3169900000000001</v>
      </c>
      <c r="I862">
        <v>0</v>
      </c>
      <c r="J862">
        <v>0</v>
      </c>
    </row>
    <row r="863" spans="1:10" x14ac:dyDescent="0.35">
      <c r="A863" t="str">
        <f t="shared" si="29"/>
        <v>PENETRACION (%)GALLETASDE 50 A 59 AÑOS</v>
      </c>
      <c r="B863">
        <v>0</v>
      </c>
      <c r="C863">
        <v>0</v>
      </c>
      <c r="D863" t="s">
        <v>84</v>
      </c>
      <c r="E863">
        <v>3.3194020000000002</v>
      </c>
      <c r="F863">
        <v>5.6106189999999998</v>
      </c>
      <c r="G863">
        <v>2.729419</v>
      </c>
      <c r="H863">
        <v>2.1539000000000001</v>
      </c>
      <c r="I863">
        <v>0</v>
      </c>
      <c r="J863">
        <v>0</v>
      </c>
    </row>
    <row r="864" spans="1:10" x14ac:dyDescent="0.35">
      <c r="A864" t="str">
        <f t="shared" si="29"/>
        <v>PENETRACION (%)GALLETASDE 60 A 75 AÑOS</v>
      </c>
      <c r="B864">
        <v>0</v>
      </c>
      <c r="C864">
        <v>0</v>
      </c>
      <c r="D864" t="s">
        <v>85</v>
      </c>
      <c r="E864">
        <v>1.2775190000000001</v>
      </c>
      <c r="F864">
        <v>1.5148060000000001</v>
      </c>
      <c r="G864">
        <v>2.0147279999999999</v>
      </c>
      <c r="H864">
        <v>1.8398159999999999</v>
      </c>
      <c r="I864">
        <v>0</v>
      </c>
      <c r="J864">
        <v>0</v>
      </c>
    </row>
    <row r="865" spans="1:10" x14ac:dyDescent="0.35">
      <c r="A865" t="str">
        <f t="shared" si="29"/>
        <v>PENETRACION (%)GALLETASNIVEL ALTO</v>
      </c>
      <c r="B865">
        <v>0</v>
      </c>
      <c r="C865">
        <v>0</v>
      </c>
      <c r="D865" t="s">
        <v>86</v>
      </c>
      <c r="E865">
        <v>2.044578</v>
      </c>
      <c r="F865">
        <v>4.6911060000000004</v>
      </c>
      <c r="G865">
        <v>3.0318049999999999</v>
      </c>
      <c r="H865">
        <v>2.0716060000000001</v>
      </c>
      <c r="I865">
        <v>0</v>
      </c>
      <c r="J865">
        <v>0</v>
      </c>
    </row>
    <row r="866" spans="1:10" x14ac:dyDescent="0.35">
      <c r="A866" t="str">
        <f t="shared" si="29"/>
        <v>PENETRACION (%)GALLETASNIVEL MEDIO ALTO</v>
      </c>
      <c r="B866">
        <v>0</v>
      </c>
      <c r="C866">
        <v>0</v>
      </c>
      <c r="D866" t="s">
        <v>87</v>
      </c>
      <c r="E866">
        <v>3.4811350000000001</v>
      </c>
      <c r="F866">
        <v>2.8201649999999998</v>
      </c>
      <c r="G866">
        <v>5.6398780000000004</v>
      </c>
      <c r="H866">
        <v>3.0889739999999999</v>
      </c>
      <c r="I866">
        <v>0</v>
      </c>
      <c r="J866">
        <v>0</v>
      </c>
    </row>
    <row r="867" spans="1:10" x14ac:dyDescent="0.35">
      <c r="A867" t="str">
        <f t="shared" si="29"/>
        <v>PENETRACION (%)GALLETASNIVEL MEDIO</v>
      </c>
      <c r="B867">
        <v>0</v>
      </c>
      <c r="C867">
        <v>0</v>
      </c>
      <c r="D867" t="s">
        <v>88</v>
      </c>
      <c r="E867">
        <v>4.0503289999999996</v>
      </c>
      <c r="F867">
        <v>3.6107469999999999</v>
      </c>
      <c r="G867">
        <v>4.049912</v>
      </c>
      <c r="H867">
        <v>2.630207</v>
      </c>
      <c r="I867">
        <v>0</v>
      </c>
      <c r="J867">
        <v>0</v>
      </c>
    </row>
    <row r="868" spans="1:10" x14ac:dyDescent="0.35">
      <c r="A868" t="str">
        <f t="shared" si="29"/>
        <v>PENETRACION (%)GALLETASNIVEL MEDIO BAJO</v>
      </c>
      <c r="B868">
        <v>0</v>
      </c>
      <c r="C868">
        <v>0</v>
      </c>
      <c r="D868" t="s">
        <v>89</v>
      </c>
      <c r="E868">
        <v>2.2758340000000001</v>
      </c>
      <c r="F868">
        <v>1.145861</v>
      </c>
      <c r="G868">
        <v>3.6923889999999999</v>
      </c>
      <c r="H868">
        <v>1.0874509999999999</v>
      </c>
      <c r="I868">
        <v>0</v>
      </c>
      <c r="J868">
        <v>0</v>
      </c>
    </row>
    <row r="869" spans="1:10" x14ac:dyDescent="0.35">
      <c r="A869" t="str">
        <f t="shared" si="29"/>
        <v>PENETRACION (%)GALLETASNIVEL BAJO</v>
      </c>
      <c r="B869">
        <v>0</v>
      </c>
      <c r="C869">
        <v>0</v>
      </c>
      <c r="D869" t="s">
        <v>90</v>
      </c>
      <c r="E869">
        <v>3.9763000000000002</v>
      </c>
      <c r="F869">
        <v>2.296392</v>
      </c>
      <c r="G869">
        <v>1.415125</v>
      </c>
      <c r="H869">
        <v>2.1341009999999998</v>
      </c>
      <c r="I869">
        <v>0</v>
      </c>
      <c r="J869">
        <v>0</v>
      </c>
    </row>
    <row r="870" spans="1:10" x14ac:dyDescent="0.35">
      <c r="A870" t="str">
        <f>$B$478&amp;$C$870&amp;D870</f>
        <v>PENETRACION (%)BOLLERÍAT.ESPAÑA</v>
      </c>
      <c r="B870">
        <v>0</v>
      </c>
      <c r="C870" t="s">
        <v>168</v>
      </c>
      <c r="D870" t="s">
        <v>22</v>
      </c>
      <c r="E870">
        <v>4.2679539999999996</v>
      </c>
      <c r="F870">
        <v>4.9022949999999996</v>
      </c>
      <c r="G870">
        <v>7.0139069999999997</v>
      </c>
      <c r="H870">
        <v>5.0285339999999996</v>
      </c>
      <c r="I870">
        <v>0</v>
      </c>
      <c r="J870">
        <v>0</v>
      </c>
    </row>
    <row r="871" spans="1:10" x14ac:dyDescent="0.35">
      <c r="A871" t="str">
        <f t="shared" ref="A871:A897" si="30">$B$478&amp;$C$870&amp;D871</f>
        <v>PENETRACION (%)BOLLERÍABCN AM</v>
      </c>
      <c r="B871">
        <v>0</v>
      </c>
      <c r="C871">
        <v>0</v>
      </c>
      <c r="D871" t="s">
        <v>72</v>
      </c>
      <c r="E871">
        <v>8.8161699999999996</v>
      </c>
      <c r="F871">
        <v>11.684570000000001</v>
      </c>
      <c r="G871">
        <v>16.774229999999999</v>
      </c>
      <c r="H871">
        <v>6.2081520000000001</v>
      </c>
      <c r="I871">
        <v>0</v>
      </c>
      <c r="J871">
        <v>0</v>
      </c>
    </row>
    <row r="872" spans="1:10" x14ac:dyDescent="0.35">
      <c r="A872" t="str">
        <f t="shared" si="30"/>
        <v>PENETRACION (%)BOLLERÍAREST.CAT ARAGON</v>
      </c>
      <c r="B872">
        <v>0</v>
      </c>
      <c r="C872">
        <v>0</v>
      </c>
      <c r="D872" t="s">
        <v>73</v>
      </c>
      <c r="E872">
        <v>2.9414560000000001</v>
      </c>
      <c r="F872">
        <v>2.6132810000000002</v>
      </c>
      <c r="G872">
        <v>6.3415299999999997</v>
      </c>
      <c r="H872">
        <v>6.5829639999999996</v>
      </c>
      <c r="I872">
        <v>0</v>
      </c>
      <c r="J872">
        <v>0</v>
      </c>
    </row>
    <row r="873" spans="1:10" x14ac:dyDescent="0.35">
      <c r="A873" t="str">
        <f t="shared" si="30"/>
        <v>PENETRACION (%)BOLLERÍALEVANTE</v>
      </c>
      <c r="B873">
        <v>0</v>
      </c>
      <c r="C873">
        <v>0</v>
      </c>
      <c r="D873" t="s">
        <v>74</v>
      </c>
      <c r="E873">
        <v>4.4503560000000002</v>
      </c>
      <c r="F873">
        <v>5.0900429999999997</v>
      </c>
      <c r="G873">
        <v>11.44511</v>
      </c>
      <c r="H873">
        <v>3.9413860000000001</v>
      </c>
      <c r="I873">
        <v>0</v>
      </c>
      <c r="J873">
        <v>0</v>
      </c>
    </row>
    <row r="874" spans="1:10" x14ac:dyDescent="0.35">
      <c r="A874" t="str">
        <f t="shared" si="30"/>
        <v>PENETRACION (%)BOLLERÍAANDALUCIA</v>
      </c>
      <c r="B874">
        <v>0</v>
      </c>
      <c r="C874">
        <v>0</v>
      </c>
      <c r="D874" t="s">
        <v>75</v>
      </c>
      <c r="E874">
        <v>5.7798189999999998</v>
      </c>
      <c r="F874">
        <v>8.0641499999999997</v>
      </c>
      <c r="G874">
        <v>5.9234239999999998</v>
      </c>
      <c r="H874">
        <v>3.9949340000000002</v>
      </c>
      <c r="I874">
        <v>0</v>
      </c>
      <c r="J874">
        <v>0</v>
      </c>
    </row>
    <row r="875" spans="1:10" x14ac:dyDescent="0.35">
      <c r="A875" t="str">
        <f t="shared" si="30"/>
        <v>PENETRACION (%)BOLLERÍAMDD AM</v>
      </c>
      <c r="B875">
        <v>0</v>
      </c>
      <c r="C875">
        <v>0</v>
      </c>
      <c r="D875" t="s">
        <v>76</v>
      </c>
      <c r="E875">
        <v>7.0952440000000001</v>
      </c>
      <c r="F875">
        <v>3.6534430000000002</v>
      </c>
      <c r="G875">
        <v>7.4520280000000003</v>
      </c>
      <c r="H875">
        <v>5.774159</v>
      </c>
      <c r="I875">
        <v>0</v>
      </c>
      <c r="J875">
        <v>0</v>
      </c>
    </row>
    <row r="876" spans="1:10" x14ac:dyDescent="0.35">
      <c r="A876" t="str">
        <f t="shared" si="30"/>
        <v>PENETRACION (%)BOLLERÍARTO CENTRO</v>
      </c>
      <c r="B876">
        <v>0</v>
      </c>
      <c r="C876">
        <v>0</v>
      </c>
      <c r="D876" t="s">
        <v>77</v>
      </c>
      <c r="E876">
        <v>4.619605</v>
      </c>
      <c r="F876">
        <v>4.7447939999999997</v>
      </c>
      <c r="G876">
        <v>5.4060969999999999</v>
      </c>
      <c r="H876">
        <v>5.2987869999999999</v>
      </c>
      <c r="I876">
        <v>0</v>
      </c>
      <c r="J876">
        <v>0</v>
      </c>
    </row>
    <row r="877" spans="1:10" x14ac:dyDescent="0.35">
      <c r="A877" t="str">
        <f t="shared" si="30"/>
        <v>PENETRACION (%)BOLLERÍANORTE-CENTRO</v>
      </c>
      <c r="B877">
        <v>0</v>
      </c>
      <c r="C877">
        <v>0</v>
      </c>
      <c r="D877" t="s">
        <v>78</v>
      </c>
      <c r="E877">
        <v>6.020295</v>
      </c>
      <c r="F877">
        <v>6.3194819999999998</v>
      </c>
      <c r="G877">
        <v>4.8670109999999998</v>
      </c>
      <c r="H877">
        <v>7.7954999999999997</v>
      </c>
      <c r="I877">
        <v>0</v>
      </c>
      <c r="J877">
        <v>0</v>
      </c>
    </row>
    <row r="878" spans="1:10" x14ac:dyDescent="0.35">
      <c r="A878" t="str">
        <f t="shared" si="30"/>
        <v>PENETRACION (%)BOLLERÍANOROESTE</v>
      </c>
      <c r="B878">
        <v>0</v>
      </c>
      <c r="C878">
        <v>0</v>
      </c>
      <c r="D878" t="s">
        <v>79</v>
      </c>
      <c r="E878">
        <v>6.4643439999999996</v>
      </c>
      <c r="F878">
        <v>8.3415940000000006</v>
      </c>
      <c r="G878">
        <v>4.7887930000000001</v>
      </c>
      <c r="H878">
        <v>7.4057560000000002</v>
      </c>
      <c r="I878">
        <v>0</v>
      </c>
      <c r="J878">
        <v>0</v>
      </c>
    </row>
    <row r="879" spans="1:10" x14ac:dyDescent="0.35">
      <c r="A879" t="str">
        <f t="shared" si="30"/>
        <v>PENETRACION (%)BOLLERÍA&lt;2MIL</v>
      </c>
      <c r="B879">
        <v>0</v>
      </c>
      <c r="C879">
        <v>0</v>
      </c>
      <c r="D879" t="s">
        <v>41</v>
      </c>
      <c r="E879">
        <v>1.964162</v>
      </c>
      <c r="F879">
        <v>4.3663920000000003</v>
      </c>
      <c r="G879">
        <v>2.7418209999999998</v>
      </c>
      <c r="H879">
        <v>1.296443</v>
      </c>
      <c r="I879">
        <v>0</v>
      </c>
      <c r="J879">
        <v>0</v>
      </c>
    </row>
    <row r="880" spans="1:10" x14ac:dyDescent="0.35">
      <c r="A880" t="str">
        <f t="shared" si="30"/>
        <v>PENETRACION (%)BOLLERÍA2-5MIL</v>
      </c>
      <c r="B880">
        <v>0</v>
      </c>
      <c r="C880">
        <v>0</v>
      </c>
      <c r="D880" t="s">
        <v>44</v>
      </c>
      <c r="E880">
        <v>3.970043</v>
      </c>
      <c r="F880">
        <v>5.6954399999999996</v>
      </c>
      <c r="G880">
        <v>12.257709999999999</v>
      </c>
      <c r="H880">
        <v>3.6506470000000002</v>
      </c>
      <c r="I880">
        <v>0</v>
      </c>
      <c r="J880">
        <v>0</v>
      </c>
    </row>
    <row r="881" spans="1:10" x14ac:dyDescent="0.35">
      <c r="A881" t="str">
        <f t="shared" si="30"/>
        <v>PENETRACION (%)BOLLERÍA5-10MIL</v>
      </c>
      <c r="B881">
        <v>0</v>
      </c>
      <c r="C881">
        <v>0</v>
      </c>
      <c r="D881" t="s">
        <v>46</v>
      </c>
      <c r="E881">
        <v>14.60628</v>
      </c>
      <c r="F881">
        <v>2.9817290000000001</v>
      </c>
      <c r="G881">
        <v>7.5706980000000001</v>
      </c>
      <c r="H881">
        <v>5.4762599999999999</v>
      </c>
      <c r="I881">
        <v>0</v>
      </c>
      <c r="J881">
        <v>0</v>
      </c>
    </row>
    <row r="882" spans="1:10" x14ac:dyDescent="0.35">
      <c r="A882" t="str">
        <f t="shared" si="30"/>
        <v>PENETRACION (%)BOLLERÍA10-30MIL</v>
      </c>
      <c r="B882">
        <v>0</v>
      </c>
      <c r="C882">
        <v>0</v>
      </c>
      <c r="D882" t="s">
        <v>48</v>
      </c>
      <c r="E882">
        <v>4.8369520000000001</v>
      </c>
      <c r="F882">
        <v>8.0467049999999993</v>
      </c>
      <c r="G882">
        <v>11.6053</v>
      </c>
      <c r="H882">
        <v>6.1452289999999996</v>
      </c>
      <c r="I882">
        <v>0</v>
      </c>
      <c r="J882">
        <v>0</v>
      </c>
    </row>
    <row r="883" spans="1:10" x14ac:dyDescent="0.35">
      <c r="A883" t="str">
        <f t="shared" si="30"/>
        <v>PENETRACION (%)BOLLERÍA30-100MIL</v>
      </c>
      <c r="B883">
        <v>0</v>
      </c>
      <c r="C883">
        <v>0</v>
      </c>
      <c r="D883" t="s">
        <v>50</v>
      </c>
      <c r="E883">
        <v>8.2339310000000001</v>
      </c>
      <c r="F883">
        <v>6.1623599999999996</v>
      </c>
      <c r="G883">
        <v>6.3217499999999998</v>
      </c>
      <c r="H883">
        <v>4.4450919999999998</v>
      </c>
      <c r="I883">
        <v>0</v>
      </c>
      <c r="J883">
        <v>0</v>
      </c>
    </row>
    <row r="884" spans="1:10" x14ac:dyDescent="0.35">
      <c r="A884" t="str">
        <f t="shared" si="30"/>
        <v>PENETRACION (%)BOLLERÍA100-200MIL</v>
      </c>
      <c r="B884">
        <v>0</v>
      </c>
      <c r="C884">
        <v>0</v>
      </c>
      <c r="D884" t="s">
        <v>52</v>
      </c>
      <c r="E884">
        <v>5.057868</v>
      </c>
      <c r="F884">
        <v>5.3030929999999996</v>
      </c>
      <c r="G884">
        <v>3.5113379999999998</v>
      </c>
      <c r="H884">
        <v>3.4844970000000002</v>
      </c>
      <c r="I884">
        <v>0</v>
      </c>
      <c r="J884">
        <v>0</v>
      </c>
    </row>
    <row r="885" spans="1:10" x14ac:dyDescent="0.35">
      <c r="A885" t="str">
        <f t="shared" si="30"/>
        <v>PENETRACION (%)BOLLERÍA200-500MIL</v>
      </c>
      <c r="B885">
        <v>0</v>
      </c>
      <c r="C885">
        <v>0</v>
      </c>
      <c r="D885" t="s">
        <v>54</v>
      </c>
      <c r="E885">
        <v>5.57193</v>
      </c>
      <c r="F885">
        <v>6.4335849999999999</v>
      </c>
      <c r="G885">
        <v>13.378069999999999</v>
      </c>
      <c r="H885">
        <v>8.9302799999999998</v>
      </c>
      <c r="I885">
        <v>0</v>
      </c>
      <c r="J885">
        <v>0</v>
      </c>
    </row>
    <row r="886" spans="1:10" x14ac:dyDescent="0.35">
      <c r="A886" t="str">
        <f t="shared" si="30"/>
        <v>PENETRACION (%)BOLLERÍA&gt;500MIL</v>
      </c>
      <c r="B886">
        <v>0</v>
      </c>
      <c r="C886">
        <v>0</v>
      </c>
      <c r="D886" t="s">
        <v>56</v>
      </c>
      <c r="E886">
        <v>3.7398920000000002</v>
      </c>
      <c r="F886">
        <v>4.2759049999999998</v>
      </c>
      <c r="G886">
        <v>5.6113790000000003</v>
      </c>
      <c r="H886">
        <v>7.0301330000000002</v>
      </c>
      <c r="I886">
        <v>0</v>
      </c>
      <c r="J886">
        <v>0</v>
      </c>
    </row>
    <row r="887" spans="1:10" x14ac:dyDescent="0.35">
      <c r="A887" t="str">
        <f t="shared" si="30"/>
        <v>PENETRACION (%)BOLLERÍADE 15 A 19 AÑOS</v>
      </c>
      <c r="B887">
        <v>0</v>
      </c>
      <c r="C887">
        <v>0</v>
      </c>
      <c r="D887" t="s">
        <v>80</v>
      </c>
      <c r="E887">
        <v>2.223077</v>
      </c>
      <c r="F887">
        <v>7.5425319999999996</v>
      </c>
      <c r="G887">
        <v>18.081340000000001</v>
      </c>
      <c r="H887">
        <v>14.581189999999999</v>
      </c>
      <c r="I887">
        <v>0</v>
      </c>
      <c r="J887">
        <v>0</v>
      </c>
    </row>
    <row r="888" spans="1:10" x14ac:dyDescent="0.35">
      <c r="A888" t="str">
        <f t="shared" si="30"/>
        <v>PENETRACION (%)BOLLERÍADE 20 A 24 AÑOS</v>
      </c>
      <c r="B888">
        <v>0</v>
      </c>
      <c r="C888">
        <v>0</v>
      </c>
      <c r="D888" t="s">
        <v>81</v>
      </c>
      <c r="E888">
        <v>3.2890290000000002</v>
      </c>
      <c r="F888">
        <v>5.0802079999999998</v>
      </c>
      <c r="G888">
        <v>9.5610689999999998</v>
      </c>
      <c r="H888">
        <v>1.770464</v>
      </c>
      <c r="I888">
        <v>0</v>
      </c>
      <c r="J888">
        <v>0</v>
      </c>
    </row>
    <row r="889" spans="1:10" x14ac:dyDescent="0.35">
      <c r="A889" t="str">
        <f t="shared" si="30"/>
        <v>PENETRACION (%)BOLLERÍADE 25 A 34 AÑOS</v>
      </c>
      <c r="B889">
        <v>0</v>
      </c>
      <c r="C889">
        <v>0</v>
      </c>
      <c r="D889" t="s">
        <v>82</v>
      </c>
      <c r="E889">
        <v>4.5503619999999998</v>
      </c>
      <c r="F889">
        <v>6.0202369999999998</v>
      </c>
      <c r="G889">
        <v>5.0786199999999999</v>
      </c>
      <c r="H889">
        <v>7.0315380000000003</v>
      </c>
      <c r="I889">
        <v>0</v>
      </c>
      <c r="J889">
        <v>0</v>
      </c>
    </row>
    <row r="890" spans="1:10" x14ac:dyDescent="0.35">
      <c r="A890" t="str">
        <f t="shared" si="30"/>
        <v>PENETRACION (%)BOLLERÍADE 35 A 49 AÑOS</v>
      </c>
      <c r="B890">
        <v>0</v>
      </c>
      <c r="C890">
        <v>0</v>
      </c>
      <c r="D890" t="s">
        <v>83</v>
      </c>
      <c r="E890">
        <v>8.6214270000000006</v>
      </c>
      <c r="F890">
        <v>6.566433</v>
      </c>
      <c r="G890">
        <v>7.918361</v>
      </c>
      <c r="H890">
        <v>3.8831190000000002</v>
      </c>
      <c r="I890">
        <v>0</v>
      </c>
      <c r="J890">
        <v>0</v>
      </c>
    </row>
    <row r="891" spans="1:10" x14ac:dyDescent="0.35">
      <c r="A891" t="str">
        <f t="shared" si="30"/>
        <v>PENETRACION (%)BOLLERÍADE 50 A 59 AÑOS</v>
      </c>
      <c r="B891">
        <v>0</v>
      </c>
      <c r="C891">
        <v>0</v>
      </c>
      <c r="D891" t="s">
        <v>84</v>
      </c>
      <c r="E891">
        <v>4.1306659999999997</v>
      </c>
      <c r="F891">
        <v>3.5548899999999999</v>
      </c>
      <c r="G891">
        <v>6.6973900000000004</v>
      </c>
      <c r="H891">
        <v>5.9592830000000001</v>
      </c>
      <c r="I891">
        <v>0</v>
      </c>
      <c r="J891">
        <v>0</v>
      </c>
    </row>
    <row r="892" spans="1:10" x14ac:dyDescent="0.35">
      <c r="A892" t="str">
        <f t="shared" si="30"/>
        <v>PENETRACION (%)BOLLERÍADE 60 A 75 AÑOS</v>
      </c>
      <c r="B892">
        <v>0</v>
      </c>
      <c r="C892">
        <v>0</v>
      </c>
      <c r="D892" t="s">
        <v>85</v>
      </c>
      <c r="E892">
        <v>4.9884529999999998</v>
      </c>
      <c r="F892">
        <v>5.455114</v>
      </c>
      <c r="G892">
        <v>4.8646830000000003</v>
      </c>
      <c r="H892">
        <v>4.2880700000000003</v>
      </c>
      <c r="I892">
        <v>0</v>
      </c>
      <c r="J892">
        <v>0</v>
      </c>
    </row>
    <row r="893" spans="1:10" x14ac:dyDescent="0.35">
      <c r="A893" t="str">
        <f t="shared" si="30"/>
        <v>PENETRACION (%)BOLLERÍANIVEL ALTO</v>
      </c>
      <c r="B893">
        <v>0</v>
      </c>
      <c r="C893">
        <v>0</v>
      </c>
      <c r="D893" t="s">
        <v>86</v>
      </c>
      <c r="E893">
        <v>4.5612680000000001</v>
      </c>
      <c r="F893">
        <v>5.7020559999999998</v>
      </c>
      <c r="G893">
        <v>8.6235520000000001</v>
      </c>
      <c r="H893">
        <v>4.5402950000000004</v>
      </c>
      <c r="I893">
        <v>0</v>
      </c>
      <c r="J893">
        <v>0</v>
      </c>
    </row>
    <row r="894" spans="1:10" x14ac:dyDescent="0.35">
      <c r="A894" t="str">
        <f t="shared" si="30"/>
        <v>PENETRACION (%)BOLLERÍANIVEL MEDIO ALTO</v>
      </c>
      <c r="B894">
        <v>0</v>
      </c>
      <c r="C894">
        <v>0</v>
      </c>
      <c r="D894" t="s">
        <v>87</v>
      </c>
      <c r="E894">
        <v>4.9628050000000004</v>
      </c>
      <c r="F894">
        <v>4.9696740000000004</v>
      </c>
      <c r="G894">
        <v>6.1885440000000003</v>
      </c>
      <c r="H894">
        <v>5.987368</v>
      </c>
      <c r="I894">
        <v>0</v>
      </c>
      <c r="J894">
        <v>0</v>
      </c>
    </row>
    <row r="895" spans="1:10" x14ac:dyDescent="0.35">
      <c r="A895" t="str">
        <f t="shared" si="30"/>
        <v>PENETRACION (%)BOLLERÍANIVEL MEDIO</v>
      </c>
      <c r="B895">
        <v>0</v>
      </c>
      <c r="C895">
        <v>0</v>
      </c>
      <c r="D895" t="s">
        <v>88</v>
      </c>
      <c r="E895">
        <v>6.1941649999999999</v>
      </c>
      <c r="F895">
        <v>6.5591749999999998</v>
      </c>
      <c r="G895">
        <v>6.2821600000000002</v>
      </c>
      <c r="H895">
        <v>5.0961309999999997</v>
      </c>
      <c r="I895">
        <v>0</v>
      </c>
      <c r="J895">
        <v>0</v>
      </c>
    </row>
    <row r="896" spans="1:10" x14ac:dyDescent="0.35">
      <c r="A896" t="str">
        <f t="shared" si="30"/>
        <v>PENETRACION (%)BOLLERÍANIVEL MEDIO BAJO</v>
      </c>
      <c r="B896">
        <v>0</v>
      </c>
      <c r="C896">
        <v>0</v>
      </c>
      <c r="D896" t="s">
        <v>89</v>
      </c>
      <c r="E896">
        <v>5.1541819999999996</v>
      </c>
      <c r="F896">
        <v>4.2478610000000003</v>
      </c>
      <c r="G896">
        <v>7.5291100000000002</v>
      </c>
      <c r="H896">
        <v>3.565747</v>
      </c>
      <c r="I896">
        <v>0</v>
      </c>
      <c r="J896">
        <v>0</v>
      </c>
    </row>
    <row r="897" spans="1:10" x14ac:dyDescent="0.35">
      <c r="A897" t="str">
        <f t="shared" si="30"/>
        <v>PENETRACION (%)BOLLERÍANIVEL BAJO</v>
      </c>
      <c r="B897">
        <v>0</v>
      </c>
      <c r="C897">
        <v>0</v>
      </c>
      <c r="D897" t="s">
        <v>90</v>
      </c>
      <c r="E897">
        <v>6.5701869999999998</v>
      </c>
      <c r="F897">
        <v>6.2020439999999999</v>
      </c>
      <c r="G897">
        <v>8.0772829999999995</v>
      </c>
      <c r="H897">
        <v>7.3340360000000002</v>
      </c>
      <c r="I897">
        <v>0</v>
      </c>
      <c r="J897">
        <v>0</v>
      </c>
    </row>
    <row r="898" spans="1:10" x14ac:dyDescent="0.35">
      <c r="A898" t="str">
        <f>$B$478&amp;$C$898&amp;D898</f>
        <v>PENETRACION (%)PAL.PAN+BARRIT+TORTITT.ESPAÑA</v>
      </c>
      <c r="B898">
        <v>0</v>
      </c>
      <c r="C898" t="s">
        <v>169</v>
      </c>
      <c r="D898" t="s">
        <v>22</v>
      </c>
      <c r="E898">
        <v>1.009401</v>
      </c>
      <c r="F898">
        <v>0.94339379999999995</v>
      </c>
      <c r="G898">
        <v>1.178283</v>
      </c>
      <c r="H898">
        <v>0.93157659999999998</v>
      </c>
      <c r="I898">
        <v>0</v>
      </c>
      <c r="J898">
        <v>0</v>
      </c>
    </row>
    <row r="899" spans="1:10" x14ac:dyDescent="0.35">
      <c r="A899" t="str">
        <f t="shared" ref="A899:A925" si="31">$B$478&amp;$C$898&amp;D899</f>
        <v>PENETRACION (%)PAL.PAN+BARRIT+TORTITBCN AM</v>
      </c>
      <c r="B899">
        <v>0</v>
      </c>
      <c r="C899">
        <v>0</v>
      </c>
      <c r="D899" t="s">
        <v>72</v>
      </c>
      <c r="E899">
        <v>1.164361</v>
      </c>
      <c r="F899">
        <v>0.43119380000000002</v>
      </c>
      <c r="G899">
        <v>4.2798080000000001</v>
      </c>
      <c r="H899">
        <v>1.1780200000000001</v>
      </c>
      <c r="I899">
        <v>0</v>
      </c>
      <c r="J899">
        <v>0</v>
      </c>
    </row>
    <row r="900" spans="1:10" x14ac:dyDescent="0.35">
      <c r="A900" t="str">
        <f t="shared" si="31"/>
        <v>PENETRACION (%)PAL.PAN+BARRIT+TORTITREST.CAT ARAGON</v>
      </c>
      <c r="B900">
        <v>0</v>
      </c>
      <c r="C900">
        <v>0</v>
      </c>
      <c r="D900" t="s">
        <v>73</v>
      </c>
      <c r="E900">
        <v>0.73267369999999998</v>
      </c>
      <c r="F900">
        <v>1.7435560000000001</v>
      </c>
      <c r="G900">
        <v>0.21255830000000001</v>
      </c>
      <c r="H900">
        <v>0.46600900000000001</v>
      </c>
      <c r="I900">
        <v>0</v>
      </c>
      <c r="J900">
        <v>0</v>
      </c>
    </row>
    <row r="901" spans="1:10" x14ac:dyDescent="0.35">
      <c r="A901" t="str">
        <f t="shared" si="31"/>
        <v>PENETRACION (%)PAL.PAN+BARRIT+TORTITLEVANTE</v>
      </c>
      <c r="B901">
        <v>0</v>
      </c>
      <c r="C901">
        <v>0</v>
      </c>
      <c r="D901" t="s">
        <v>74</v>
      </c>
      <c r="E901">
        <v>1.518888</v>
      </c>
      <c r="F901">
        <v>0.80430330000000005</v>
      </c>
      <c r="G901">
        <v>1.064533</v>
      </c>
      <c r="H901">
        <v>1.626835</v>
      </c>
      <c r="I901">
        <v>0</v>
      </c>
      <c r="J901">
        <v>0</v>
      </c>
    </row>
    <row r="902" spans="1:10" x14ac:dyDescent="0.35">
      <c r="A902" t="str">
        <f t="shared" si="31"/>
        <v>PENETRACION (%)PAL.PAN+BARRIT+TORTITANDALUCIA</v>
      </c>
      <c r="B902">
        <v>0</v>
      </c>
      <c r="C902">
        <v>0</v>
      </c>
      <c r="D902" t="s">
        <v>75</v>
      </c>
      <c r="E902">
        <v>1.5408850000000001</v>
      </c>
      <c r="F902">
        <v>0.73737719999999995</v>
      </c>
      <c r="G902">
        <v>0.48272379999999998</v>
      </c>
      <c r="H902">
        <v>1.5274890000000001</v>
      </c>
      <c r="I902">
        <v>0</v>
      </c>
      <c r="J902">
        <v>0</v>
      </c>
    </row>
    <row r="903" spans="1:10" x14ac:dyDescent="0.35">
      <c r="A903" t="str">
        <f t="shared" si="31"/>
        <v>PENETRACION (%)PAL.PAN+BARRIT+TORTITMDD AM</v>
      </c>
      <c r="B903">
        <v>0</v>
      </c>
      <c r="C903">
        <v>0</v>
      </c>
      <c r="D903" t="s">
        <v>76</v>
      </c>
      <c r="E903">
        <v>1.977366</v>
      </c>
      <c r="F903">
        <v>0.86739920000000004</v>
      </c>
      <c r="G903">
        <v>1.185786</v>
      </c>
      <c r="H903">
        <v>1.0516859999999999</v>
      </c>
      <c r="I903">
        <v>0</v>
      </c>
      <c r="J903">
        <v>0</v>
      </c>
    </row>
    <row r="904" spans="1:10" x14ac:dyDescent="0.35">
      <c r="A904" t="str">
        <f t="shared" si="31"/>
        <v>PENETRACION (%)PAL.PAN+BARRIT+TORTITRTO CENTRO</v>
      </c>
      <c r="B904">
        <v>0</v>
      </c>
      <c r="C904">
        <v>0</v>
      </c>
      <c r="D904" t="s">
        <v>77</v>
      </c>
      <c r="E904">
        <v>1.7686759999999999</v>
      </c>
      <c r="F904">
        <v>1.510535</v>
      </c>
      <c r="G904">
        <v>3.1850480000000001</v>
      </c>
      <c r="H904">
        <v>1.140898</v>
      </c>
      <c r="I904">
        <v>0</v>
      </c>
      <c r="J904">
        <v>0</v>
      </c>
    </row>
    <row r="905" spans="1:10" x14ac:dyDescent="0.35">
      <c r="A905" t="str">
        <f t="shared" si="31"/>
        <v>PENETRACION (%)PAL.PAN+BARRIT+TORTITNORTE-CENTRO</v>
      </c>
      <c r="B905">
        <v>0</v>
      </c>
      <c r="C905">
        <v>0</v>
      </c>
      <c r="D905" t="s">
        <v>78</v>
      </c>
      <c r="E905">
        <v>0.8336694</v>
      </c>
      <c r="F905">
        <v>1.3653869999999999</v>
      </c>
      <c r="G905">
        <v>0.3320842</v>
      </c>
      <c r="H905">
        <v>0.85611979999999999</v>
      </c>
      <c r="I905">
        <v>0</v>
      </c>
      <c r="J905">
        <v>0</v>
      </c>
    </row>
    <row r="906" spans="1:10" x14ac:dyDescent="0.35">
      <c r="A906" t="str">
        <f t="shared" si="31"/>
        <v>PENETRACION (%)PAL.PAN+BARRIT+TORTITNOROESTE</v>
      </c>
      <c r="B906">
        <v>0</v>
      </c>
      <c r="C906">
        <v>0</v>
      </c>
      <c r="D906" t="s">
        <v>79</v>
      </c>
      <c r="E906">
        <v>0.50739619999999996</v>
      </c>
      <c r="F906">
        <v>0.32464080000000001</v>
      </c>
      <c r="G906">
        <v>1.326789</v>
      </c>
      <c r="H906">
        <v>0</v>
      </c>
      <c r="I906">
        <v>0</v>
      </c>
      <c r="J906">
        <v>0</v>
      </c>
    </row>
    <row r="907" spans="1:10" x14ac:dyDescent="0.35">
      <c r="A907" t="str">
        <f t="shared" si="31"/>
        <v>PENETRACION (%)PAL.PAN+BARRIT+TORTIT&lt;2MIL</v>
      </c>
      <c r="B907">
        <v>0</v>
      </c>
      <c r="C907">
        <v>0</v>
      </c>
      <c r="D907" t="s">
        <v>41</v>
      </c>
      <c r="E907">
        <v>0.98961960000000004</v>
      </c>
      <c r="F907">
        <v>0.875884</v>
      </c>
      <c r="G907">
        <v>0</v>
      </c>
      <c r="H907">
        <v>0</v>
      </c>
      <c r="I907">
        <v>0</v>
      </c>
      <c r="J907">
        <v>0</v>
      </c>
    </row>
    <row r="908" spans="1:10" x14ac:dyDescent="0.35">
      <c r="A908" t="str">
        <f t="shared" si="31"/>
        <v>PENETRACION (%)PAL.PAN+BARRIT+TORTIT2-5MIL</v>
      </c>
      <c r="B908">
        <v>0</v>
      </c>
      <c r="C908">
        <v>0</v>
      </c>
      <c r="D908" t="s">
        <v>44</v>
      </c>
      <c r="E908">
        <v>0</v>
      </c>
      <c r="F908">
        <v>0.92564840000000004</v>
      </c>
      <c r="G908">
        <v>1.229352</v>
      </c>
      <c r="H908">
        <v>1.0765940000000001</v>
      </c>
      <c r="I908">
        <v>0</v>
      </c>
      <c r="J908">
        <v>0</v>
      </c>
    </row>
    <row r="909" spans="1:10" x14ac:dyDescent="0.35">
      <c r="A909" t="str">
        <f t="shared" si="31"/>
        <v>PENETRACION (%)PAL.PAN+BARRIT+TORTIT5-10MIL</v>
      </c>
      <c r="B909">
        <v>0</v>
      </c>
      <c r="C909">
        <v>0</v>
      </c>
      <c r="D909" t="s">
        <v>46</v>
      </c>
      <c r="E909">
        <v>1.001409</v>
      </c>
      <c r="F909">
        <v>0.66931280000000004</v>
      </c>
      <c r="G909">
        <v>2.0081259999999999</v>
      </c>
      <c r="H909">
        <v>0.7582816</v>
      </c>
      <c r="I909">
        <v>0</v>
      </c>
      <c r="J909">
        <v>0</v>
      </c>
    </row>
    <row r="910" spans="1:10" x14ac:dyDescent="0.35">
      <c r="A910" t="str">
        <f t="shared" si="31"/>
        <v>PENETRACION (%)PAL.PAN+BARRIT+TORTIT10-30MIL</v>
      </c>
      <c r="B910">
        <v>0</v>
      </c>
      <c r="C910">
        <v>0</v>
      </c>
      <c r="D910" t="s">
        <v>48</v>
      </c>
      <c r="E910">
        <v>1.233387</v>
      </c>
      <c r="F910">
        <v>0.71916539999999995</v>
      </c>
      <c r="G910">
        <v>0.46317920000000001</v>
      </c>
      <c r="H910">
        <v>0.4498819</v>
      </c>
      <c r="I910">
        <v>0</v>
      </c>
      <c r="J910">
        <v>0</v>
      </c>
    </row>
    <row r="911" spans="1:10" x14ac:dyDescent="0.35">
      <c r="A911" t="str">
        <f t="shared" si="31"/>
        <v>PENETRACION (%)PAL.PAN+BARRIT+TORTIT30-100MIL</v>
      </c>
      <c r="B911">
        <v>0</v>
      </c>
      <c r="C911">
        <v>0</v>
      </c>
      <c r="D911" t="s">
        <v>50</v>
      </c>
      <c r="E911">
        <v>0.79976860000000005</v>
      </c>
      <c r="F911">
        <v>1.261112</v>
      </c>
      <c r="G911">
        <v>0.64154469999999997</v>
      </c>
      <c r="H911">
        <v>1.2748090000000001</v>
      </c>
      <c r="I911">
        <v>0</v>
      </c>
      <c r="J911">
        <v>0</v>
      </c>
    </row>
    <row r="912" spans="1:10" x14ac:dyDescent="0.35">
      <c r="A912" t="str">
        <f t="shared" si="31"/>
        <v>PENETRACION (%)PAL.PAN+BARRIT+TORTIT100-200MIL</v>
      </c>
      <c r="B912">
        <v>0</v>
      </c>
      <c r="C912">
        <v>0</v>
      </c>
      <c r="D912" t="s">
        <v>52</v>
      </c>
      <c r="E912">
        <v>0.82340400000000002</v>
      </c>
      <c r="F912">
        <v>0.38585229999999998</v>
      </c>
      <c r="G912">
        <v>0.17982719999999999</v>
      </c>
      <c r="H912">
        <v>1.568055</v>
      </c>
      <c r="I912">
        <v>0</v>
      </c>
      <c r="J912">
        <v>0</v>
      </c>
    </row>
    <row r="913" spans="1:10" x14ac:dyDescent="0.35">
      <c r="A913" t="str">
        <f t="shared" si="31"/>
        <v>PENETRACION (%)PAL.PAN+BARRIT+TORTIT200-500MIL</v>
      </c>
      <c r="B913">
        <v>0</v>
      </c>
      <c r="C913">
        <v>0</v>
      </c>
      <c r="D913" t="s">
        <v>54</v>
      </c>
      <c r="E913">
        <v>3.4178389999999998</v>
      </c>
      <c r="F913">
        <v>0.54188270000000005</v>
      </c>
      <c r="G913">
        <v>4.5921750000000001</v>
      </c>
      <c r="H913">
        <v>1.2227969999999999</v>
      </c>
      <c r="I913">
        <v>0</v>
      </c>
      <c r="J913">
        <v>0</v>
      </c>
    </row>
    <row r="914" spans="1:10" x14ac:dyDescent="0.35">
      <c r="A914" t="str">
        <f t="shared" si="31"/>
        <v>PENETRACION (%)PAL.PAN+BARRIT+TORTIT&gt;500MIL</v>
      </c>
      <c r="B914">
        <v>0</v>
      </c>
      <c r="C914">
        <v>0</v>
      </c>
      <c r="D914" t="s">
        <v>56</v>
      </c>
      <c r="E914">
        <v>1.1780090000000001</v>
      </c>
      <c r="F914">
        <v>1.746094</v>
      </c>
      <c r="G914">
        <v>1.178245</v>
      </c>
      <c r="H914">
        <v>1.1582250000000001</v>
      </c>
      <c r="I914">
        <v>0</v>
      </c>
      <c r="J914">
        <v>0</v>
      </c>
    </row>
    <row r="915" spans="1:10" x14ac:dyDescent="0.35">
      <c r="A915" t="str">
        <f t="shared" si="31"/>
        <v>PENETRACION (%)PAL.PAN+BARRIT+TORTITDE 15 A 19 AÑOS</v>
      </c>
      <c r="B915">
        <v>0</v>
      </c>
      <c r="C915">
        <v>0</v>
      </c>
      <c r="D915" t="s">
        <v>80</v>
      </c>
      <c r="E915">
        <v>0</v>
      </c>
      <c r="F915">
        <v>0</v>
      </c>
      <c r="G915">
        <v>4.1698550000000001</v>
      </c>
      <c r="H915">
        <v>2.0187870000000001</v>
      </c>
      <c r="I915">
        <v>0</v>
      </c>
      <c r="J915">
        <v>0</v>
      </c>
    </row>
    <row r="916" spans="1:10" x14ac:dyDescent="0.35">
      <c r="A916" t="str">
        <f t="shared" si="31"/>
        <v>PENETRACION (%)PAL.PAN+BARRIT+TORTITDE 20 A 24 AÑOS</v>
      </c>
      <c r="B916">
        <v>0</v>
      </c>
      <c r="C916">
        <v>0</v>
      </c>
      <c r="D916" t="s">
        <v>81</v>
      </c>
      <c r="E916">
        <v>2.046189</v>
      </c>
      <c r="F916">
        <v>1.406957</v>
      </c>
      <c r="G916">
        <v>3.179789</v>
      </c>
      <c r="H916">
        <v>0</v>
      </c>
      <c r="I916">
        <v>0</v>
      </c>
      <c r="J916">
        <v>0</v>
      </c>
    </row>
    <row r="917" spans="1:10" x14ac:dyDescent="0.35">
      <c r="A917" t="str">
        <f t="shared" si="31"/>
        <v>PENETRACION (%)PAL.PAN+BARRIT+TORTITDE 25 A 34 AÑOS</v>
      </c>
      <c r="B917">
        <v>0</v>
      </c>
      <c r="C917">
        <v>0</v>
      </c>
      <c r="D917" t="s">
        <v>82</v>
      </c>
      <c r="E917">
        <v>0.66332139999999995</v>
      </c>
      <c r="F917">
        <v>0.92585770000000001</v>
      </c>
      <c r="G917">
        <v>0.53585119999999997</v>
      </c>
      <c r="H917">
        <v>1.4642139999999999</v>
      </c>
      <c r="I917">
        <v>0</v>
      </c>
      <c r="J917">
        <v>0</v>
      </c>
    </row>
    <row r="918" spans="1:10" x14ac:dyDescent="0.35">
      <c r="A918" t="str">
        <f t="shared" si="31"/>
        <v>PENETRACION (%)PAL.PAN+BARRIT+TORTITDE 35 A 49 AÑOS</v>
      </c>
      <c r="B918">
        <v>0</v>
      </c>
      <c r="C918">
        <v>0</v>
      </c>
      <c r="D918" t="s">
        <v>83</v>
      </c>
      <c r="E918">
        <v>0.93584290000000003</v>
      </c>
      <c r="F918">
        <v>0.88623549999999995</v>
      </c>
      <c r="G918">
        <v>0.92531459999999999</v>
      </c>
      <c r="H918">
        <v>0.65250030000000003</v>
      </c>
      <c r="I918">
        <v>0</v>
      </c>
      <c r="J918">
        <v>0</v>
      </c>
    </row>
    <row r="919" spans="1:10" x14ac:dyDescent="0.35">
      <c r="A919" t="str">
        <f t="shared" si="31"/>
        <v>PENETRACION (%)PAL.PAN+BARRIT+TORTITDE 50 A 59 AÑOS</v>
      </c>
      <c r="B919">
        <v>0</v>
      </c>
      <c r="C919">
        <v>0</v>
      </c>
      <c r="D919" t="s">
        <v>84</v>
      </c>
      <c r="E919">
        <v>2.9768150000000002</v>
      </c>
      <c r="F919">
        <v>2.0054970000000001</v>
      </c>
      <c r="G919">
        <v>1.194207</v>
      </c>
      <c r="H919">
        <v>1.0933759999999999</v>
      </c>
      <c r="I919">
        <v>0</v>
      </c>
      <c r="J919">
        <v>0</v>
      </c>
    </row>
    <row r="920" spans="1:10" x14ac:dyDescent="0.35">
      <c r="A920" t="str">
        <f t="shared" si="31"/>
        <v>PENETRACION (%)PAL.PAN+BARRIT+TORTITDE 60 A 75 AÑOS</v>
      </c>
      <c r="B920">
        <v>0</v>
      </c>
      <c r="C920">
        <v>0</v>
      </c>
      <c r="D920" t="s">
        <v>85</v>
      </c>
      <c r="E920">
        <v>0.36097059999999997</v>
      </c>
      <c r="F920">
        <v>0.27046249999999999</v>
      </c>
      <c r="G920">
        <v>1.13914</v>
      </c>
      <c r="H920">
        <v>1.270737</v>
      </c>
      <c r="I920">
        <v>0</v>
      </c>
      <c r="J920">
        <v>0</v>
      </c>
    </row>
    <row r="921" spans="1:10" x14ac:dyDescent="0.35">
      <c r="A921" t="str">
        <f t="shared" si="31"/>
        <v>PENETRACION (%)PAL.PAN+BARRIT+TORTITNIVEL ALTO</v>
      </c>
      <c r="B921">
        <v>0</v>
      </c>
      <c r="C921">
        <v>0</v>
      </c>
      <c r="D921" t="s">
        <v>86</v>
      </c>
      <c r="E921">
        <v>0.78664990000000001</v>
      </c>
      <c r="F921">
        <v>1.7200930000000001</v>
      </c>
      <c r="G921">
        <v>1.4355770000000001</v>
      </c>
      <c r="H921">
        <v>1.8991800000000001</v>
      </c>
      <c r="I921">
        <v>0</v>
      </c>
      <c r="J921">
        <v>0</v>
      </c>
    </row>
    <row r="922" spans="1:10" x14ac:dyDescent="0.35">
      <c r="A922" t="str">
        <f t="shared" si="31"/>
        <v>PENETRACION (%)PAL.PAN+BARRIT+TORTITNIVEL MEDIO ALTO</v>
      </c>
      <c r="B922">
        <v>0</v>
      </c>
      <c r="C922">
        <v>0</v>
      </c>
      <c r="D922" t="s">
        <v>87</v>
      </c>
      <c r="E922">
        <v>2.0267770000000001</v>
      </c>
      <c r="F922">
        <v>0.4554993</v>
      </c>
      <c r="G922">
        <v>0.6765523</v>
      </c>
      <c r="H922">
        <v>1.3016509999999999</v>
      </c>
      <c r="I922">
        <v>0</v>
      </c>
      <c r="J922">
        <v>0</v>
      </c>
    </row>
    <row r="923" spans="1:10" x14ac:dyDescent="0.35">
      <c r="A923" t="str">
        <f t="shared" si="31"/>
        <v>PENETRACION (%)PAL.PAN+BARRIT+TORTITNIVEL MEDIO</v>
      </c>
      <c r="B923">
        <v>0</v>
      </c>
      <c r="C923">
        <v>0</v>
      </c>
      <c r="D923" t="s">
        <v>88</v>
      </c>
      <c r="E923">
        <v>1.57636</v>
      </c>
      <c r="F923">
        <v>1.2846409999999999</v>
      </c>
      <c r="G923">
        <v>1.795606</v>
      </c>
      <c r="H923">
        <v>1.0096099999999999</v>
      </c>
      <c r="I923">
        <v>0</v>
      </c>
      <c r="J923">
        <v>0</v>
      </c>
    </row>
    <row r="924" spans="1:10" x14ac:dyDescent="0.35">
      <c r="A924" t="str">
        <f t="shared" si="31"/>
        <v>PENETRACION (%)PAL.PAN+BARRIT+TORTITNIVEL MEDIO BAJO</v>
      </c>
      <c r="B924">
        <v>0</v>
      </c>
      <c r="C924">
        <v>0</v>
      </c>
      <c r="D924" t="s">
        <v>89</v>
      </c>
      <c r="E924">
        <v>0.70224410000000004</v>
      </c>
      <c r="F924">
        <v>0.27108969999999999</v>
      </c>
      <c r="G924">
        <v>0.96049180000000001</v>
      </c>
      <c r="H924">
        <v>0.78456329999999996</v>
      </c>
      <c r="I924">
        <v>0</v>
      </c>
      <c r="J924">
        <v>0</v>
      </c>
    </row>
    <row r="925" spans="1:10" x14ac:dyDescent="0.35">
      <c r="A925" t="str">
        <f t="shared" si="31"/>
        <v>PENETRACION (%)PAL.PAN+BARRIT+TORTITNIVEL BAJO</v>
      </c>
      <c r="B925">
        <v>0</v>
      </c>
      <c r="C925">
        <v>0</v>
      </c>
      <c r="D925" t="s">
        <v>90</v>
      </c>
      <c r="E925">
        <v>1.298109</v>
      </c>
      <c r="F925">
        <v>0.56453730000000002</v>
      </c>
      <c r="G925">
        <v>1.137947</v>
      </c>
      <c r="H925">
        <v>0.69710939999999999</v>
      </c>
      <c r="I925">
        <v>0</v>
      </c>
      <c r="J925">
        <v>0</v>
      </c>
    </row>
    <row r="926" spans="1:10" x14ac:dyDescent="0.35">
      <c r="A926" t="str">
        <f>$B$478&amp;$C$926&amp;D926</f>
        <v>PENETRACION (%).Resto productos Ing.T.ESPAÑA</v>
      </c>
      <c r="B926">
        <v>0</v>
      </c>
      <c r="C926" t="s">
        <v>164</v>
      </c>
      <c r="D926" t="s">
        <v>22</v>
      </c>
      <c r="E926">
        <v>22.85548</v>
      </c>
      <c r="F926">
        <v>19.50543</v>
      </c>
      <c r="G926">
        <v>19.407830000000001</v>
      </c>
      <c r="H926">
        <v>17.792639999999999</v>
      </c>
      <c r="I926">
        <v>0</v>
      </c>
      <c r="J926">
        <v>0</v>
      </c>
    </row>
    <row r="927" spans="1:10" x14ac:dyDescent="0.35">
      <c r="A927" t="str">
        <f t="shared" ref="A927:A953" si="32">$B$478&amp;$C$926&amp;D927</f>
        <v>PENETRACION (%).Resto productos Ing.BCN AM</v>
      </c>
      <c r="B927">
        <v>0</v>
      </c>
      <c r="C927">
        <v>0</v>
      </c>
      <c r="D927" t="s">
        <v>72</v>
      </c>
      <c r="E927">
        <v>23.413150000000002</v>
      </c>
      <c r="F927">
        <v>20.315270000000002</v>
      </c>
      <c r="G927">
        <v>16.497150000000001</v>
      </c>
      <c r="H927">
        <v>17.20515</v>
      </c>
      <c r="I927">
        <v>0</v>
      </c>
      <c r="J927">
        <v>0</v>
      </c>
    </row>
    <row r="928" spans="1:10" x14ac:dyDescent="0.35">
      <c r="A928" t="str">
        <f t="shared" si="32"/>
        <v>PENETRACION (%).Resto productos Ing.REST.CAT ARAGON</v>
      </c>
      <c r="B928">
        <v>0</v>
      </c>
      <c r="C928">
        <v>0</v>
      </c>
      <c r="D928" t="s">
        <v>73</v>
      </c>
      <c r="E928">
        <v>18.431319999999999</v>
      </c>
      <c r="F928">
        <v>23.91244</v>
      </c>
      <c r="G928">
        <v>28.055430000000001</v>
      </c>
      <c r="H928">
        <v>13.91751</v>
      </c>
      <c r="I928">
        <v>0</v>
      </c>
      <c r="J928">
        <v>0</v>
      </c>
    </row>
    <row r="929" spans="1:10" x14ac:dyDescent="0.35">
      <c r="A929" t="str">
        <f t="shared" si="32"/>
        <v>PENETRACION (%).Resto productos Ing.LEVANTE</v>
      </c>
      <c r="B929">
        <v>0</v>
      </c>
      <c r="C929">
        <v>0</v>
      </c>
      <c r="D929" t="s">
        <v>74</v>
      </c>
      <c r="E929">
        <v>29.645060000000001</v>
      </c>
      <c r="F929">
        <v>20.90136</v>
      </c>
      <c r="G929">
        <v>23.973500000000001</v>
      </c>
      <c r="H929">
        <v>19.673480000000001</v>
      </c>
      <c r="I929">
        <v>0</v>
      </c>
      <c r="J929">
        <v>0</v>
      </c>
    </row>
    <row r="930" spans="1:10" x14ac:dyDescent="0.35">
      <c r="A930" t="str">
        <f t="shared" si="32"/>
        <v>PENETRACION (%).Resto productos Ing.ANDALUCIA</v>
      </c>
      <c r="B930">
        <v>0</v>
      </c>
      <c r="C930">
        <v>0</v>
      </c>
      <c r="D930" t="s">
        <v>75</v>
      </c>
      <c r="E930">
        <v>22.030719999999999</v>
      </c>
      <c r="F930">
        <v>17.041979999999999</v>
      </c>
      <c r="G930">
        <v>16.932490000000001</v>
      </c>
      <c r="H930">
        <v>19.260459999999998</v>
      </c>
      <c r="I930">
        <v>0</v>
      </c>
      <c r="J930">
        <v>0</v>
      </c>
    </row>
    <row r="931" spans="1:10" x14ac:dyDescent="0.35">
      <c r="A931" t="str">
        <f t="shared" si="32"/>
        <v>PENETRACION (%).Resto productos Ing.MDD AM</v>
      </c>
      <c r="B931">
        <v>0</v>
      </c>
      <c r="C931">
        <v>0</v>
      </c>
      <c r="D931" t="s">
        <v>76</v>
      </c>
      <c r="E931">
        <v>28.846910000000001</v>
      </c>
      <c r="F931">
        <v>21.916419999999999</v>
      </c>
      <c r="G931">
        <v>19.134699999999999</v>
      </c>
      <c r="H931">
        <v>20.277280000000001</v>
      </c>
      <c r="I931">
        <v>0</v>
      </c>
      <c r="J931">
        <v>0</v>
      </c>
    </row>
    <row r="932" spans="1:10" x14ac:dyDescent="0.35">
      <c r="A932" t="str">
        <f t="shared" si="32"/>
        <v>PENETRACION (%).Resto productos Ing.RTO CENTRO</v>
      </c>
      <c r="B932">
        <v>0</v>
      </c>
      <c r="C932">
        <v>0</v>
      </c>
      <c r="D932" t="s">
        <v>77</v>
      </c>
      <c r="E932">
        <v>24.272179999999999</v>
      </c>
      <c r="F932">
        <v>19.89678</v>
      </c>
      <c r="G932">
        <v>25.8049</v>
      </c>
      <c r="H932">
        <v>20.182510000000001</v>
      </c>
      <c r="I932">
        <v>0</v>
      </c>
      <c r="J932">
        <v>0</v>
      </c>
    </row>
    <row r="933" spans="1:10" x14ac:dyDescent="0.35">
      <c r="A933" t="str">
        <f t="shared" si="32"/>
        <v>PENETRACION (%).Resto productos Ing.NORTE-CENTRO</v>
      </c>
      <c r="B933">
        <v>0</v>
      </c>
      <c r="C933">
        <v>0</v>
      </c>
      <c r="D933" t="s">
        <v>78</v>
      </c>
      <c r="E933">
        <v>17.989339999999999</v>
      </c>
      <c r="F933">
        <v>12.64263</v>
      </c>
      <c r="G933">
        <v>9.7981289999999994</v>
      </c>
      <c r="H933">
        <v>17.833629999999999</v>
      </c>
      <c r="I933">
        <v>0</v>
      </c>
      <c r="J933">
        <v>0</v>
      </c>
    </row>
    <row r="934" spans="1:10" x14ac:dyDescent="0.35">
      <c r="A934" t="str">
        <f t="shared" si="32"/>
        <v>PENETRACION (%).Resto productos Ing.NOROESTE</v>
      </c>
      <c r="B934">
        <v>0</v>
      </c>
      <c r="C934">
        <v>0</v>
      </c>
      <c r="D934" t="s">
        <v>79</v>
      </c>
      <c r="E934">
        <v>21.382560000000002</v>
      </c>
      <c r="F934">
        <v>22.775870000000001</v>
      </c>
      <c r="G934">
        <v>18.12548</v>
      </c>
      <c r="H934">
        <v>18.30894</v>
      </c>
      <c r="I934">
        <v>0</v>
      </c>
      <c r="J934">
        <v>0</v>
      </c>
    </row>
    <row r="935" spans="1:10" x14ac:dyDescent="0.35">
      <c r="A935" t="str">
        <f t="shared" si="32"/>
        <v>PENETRACION (%).Resto productos Ing.&lt;2MIL</v>
      </c>
      <c r="B935">
        <v>0</v>
      </c>
      <c r="C935">
        <v>0</v>
      </c>
      <c r="D935" t="s">
        <v>41</v>
      </c>
      <c r="E935">
        <v>22.39227</v>
      </c>
      <c r="F935">
        <v>24.04983</v>
      </c>
      <c r="G935">
        <v>12.050129999999999</v>
      </c>
      <c r="H935">
        <v>8.6328659999999999</v>
      </c>
      <c r="I935">
        <v>0</v>
      </c>
      <c r="J935">
        <v>0</v>
      </c>
    </row>
    <row r="936" spans="1:10" x14ac:dyDescent="0.35">
      <c r="A936" t="str">
        <f t="shared" si="32"/>
        <v>PENETRACION (%).Resto productos Ing.2-5MIL</v>
      </c>
      <c r="B936">
        <v>0</v>
      </c>
      <c r="C936">
        <v>0</v>
      </c>
      <c r="D936" t="s">
        <v>44</v>
      </c>
      <c r="E936">
        <v>25.530840000000001</v>
      </c>
      <c r="F936">
        <v>12.105600000000001</v>
      </c>
      <c r="G936">
        <v>16.441600000000001</v>
      </c>
      <c r="H936">
        <v>20.9163</v>
      </c>
      <c r="I936">
        <v>0</v>
      </c>
      <c r="J936">
        <v>0</v>
      </c>
    </row>
    <row r="937" spans="1:10" x14ac:dyDescent="0.35">
      <c r="A937" t="str">
        <f t="shared" si="32"/>
        <v>PENETRACION (%).Resto productos Ing.5-10MIL</v>
      </c>
      <c r="B937">
        <v>0</v>
      </c>
      <c r="C937">
        <v>0</v>
      </c>
      <c r="D937" t="s">
        <v>46</v>
      </c>
      <c r="E937">
        <v>31.625800000000002</v>
      </c>
      <c r="F937">
        <v>20.288910000000001</v>
      </c>
      <c r="G937">
        <v>18.649799999999999</v>
      </c>
      <c r="H937">
        <v>11.523580000000001</v>
      </c>
      <c r="I937">
        <v>0</v>
      </c>
      <c r="J937">
        <v>0</v>
      </c>
    </row>
    <row r="938" spans="1:10" x14ac:dyDescent="0.35">
      <c r="A938" t="str">
        <f t="shared" si="32"/>
        <v>PENETRACION (%).Resto productos Ing.10-30MIL</v>
      </c>
      <c r="B938">
        <v>0</v>
      </c>
      <c r="C938">
        <v>0</v>
      </c>
      <c r="D938" t="s">
        <v>48</v>
      </c>
      <c r="E938">
        <v>22.22514</v>
      </c>
      <c r="F938">
        <v>26.980170000000001</v>
      </c>
      <c r="G938">
        <v>20.92475</v>
      </c>
      <c r="H938">
        <v>20.998819999999998</v>
      </c>
      <c r="I938">
        <v>0</v>
      </c>
      <c r="J938">
        <v>0</v>
      </c>
    </row>
    <row r="939" spans="1:10" x14ac:dyDescent="0.35">
      <c r="A939" t="str">
        <f t="shared" si="32"/>
        <v>PENETRACION (%).Resto productos Ing.30-100MIL</v>
      </c>
      <c r="B939">
        <v>0</v>
      </c>
      <c r="C939">
        <v>0</v>
      </c>
      <c r="D939" t="s">
        <v>50</v>
      </c>
      <c r="E939">
        <v>26.005610000000001</v>
      </c>
      <c r="F939">
        <v>20.14265</v>
      </c>
      <c r="G939">
        <v>22.994779999999999</v>
      </c>
      <c r="H939">
        <v>20.467739999999999</v>
      </c>
      <c r="I939">
        <v>0</v>
      </c>
      <c r="J939">
        <v>0</v>
      </c>
    </row>
    <row r="940" spans="1:10" x14ac:dyDescent="0.35">
      <c r="A940" t="str">
        <f t="shared" si="32"/>
        <v>PENETRACION (%).Resto productos Ing.100-200MIL</v>
      </c>
      <c r="B940">
        <v>0</v>
      </c>
      <c r="C940">
        <v>0</v>
      </c>
      <c r="D940" t="s">
        <v>52</v>
      </c>
      <c r="E940">
        <v>21.186979999999998</v>
      </c>
      <c r="F940">
        <v>18.24568</v>
      </c>
      <c r="G940">
        <v>15.24155</v>
      </c>
      <c r="H940">
        <v>16.875499999999999</v>
      </c>
      <c r="I940">
        <v>0</v>
      </c>
      <c r="J940">
        <v>0</v>
      </c>
    </row>
    <row r="941" spans="1:10" x14ac:dyDescent="0.35">
      <c r="A941" t="str">
        <f t="shared" si="32"/>
        <v>PENETRACION (%).Resto productos Ing.200-500MIL</v>
      </c>
      <c r="B941">
        <v>0</v>
      </c>
      <c r="C941">
        <v>0</v>
      </c>
      <c r="D941" t="s">
        <v>54</v>
      </c>
      <c r="E941">
        <v>18.60688</v>
      </c>
      <c r="F941">
        <v>18.884979999999999</v>
      </c>
      <c r="G941">
        <v>24.409739999999999</v>
      </c>
      <c r="H941">
        <v>20.154959999999999</v>
      </c>
      <c r="I941">
        <v>0</v>
      </c>
      <c r="J941">
        <v>0</v>
      </c>
    </row>
    <row r="942" spans="1:10" x14ac:dyDescent="0.35">
      <c r="A942" t="str">
        <f t="shared" si="32"/>
        <v>PENETRACION (%).Resto productos Ing.&gt;500MIL</v>
      </c>
      <c r="B942">
        <v>0</v>
      </c>
      <c r="C942">
        <v>0</v>
      </c>
      <c r="D942" t="s">
        <v>56</v>
      </c>
      <c r="E942">
        <v>24.485130000000002</v>
      </c>
      <c r="F942">
        <v>16.359380000000002</v>
      </c>
      <c r="G942">
        <v>16.557670000000002</v>
      </c>
      <c r="H942">
        <v>16.566870000000002</v>
      </c>
      <c r="I942">
        <v>0</v>
      </c>
      <c r="J942">
        <v>0</v>
      </c>
    </row>
    <row r="943" spans="1:10" x14ac:dyDescent="0.35">
      <c r="A943" t="str">
        <f t="shared" si="32"/>
        <v>PENETRACION (%).Resto productos Ing.DE 15 A 19 AÑOS</v>
      </c>
      <c r="B943">
        <v>0</v>
      </c>
      <c r="C943">
        <v>0</v>
      </c>
      <c r="D943" t="s">
        <v>80</v>
      </c>
      <c r="E943">
        <v>31.58596</v>
      </c>
      <c r="F943">
        <v>36.158580000000001</v>
      </c>
      <c r="G943">
        <v>11.87374</v>
      </c>
      <c r="H943">
        <v>13.23676</v>
      </c>
      <c r="I943">
        <v>0</v>
      </c>
      <c r="J943">
        <v>0</v>
      </c>
    </row>
    <row r="944" spans="1:10" x14ac:dyDescent="0.35">
      <c r="A944" t="str">
        <f t="shared" si="32"/>
        <v>PENETRACION (%).Resto productos Ing.DE 20 A 24 AÑOS</v>
      </c>
      <c r="B944">
        <v>0</v>
      </c>
      <c r="C944">
        <v>0</v>
      </c>
      <c r="D944" t="s">
        <v>81</v>
      </c>
      <c r="E944">
        <v>17.176010000000002</v>
      </c>
      <c r="F944">
        <v>20.525010000000002</v>
      </c>
      <c r="G944">
        <v>16.69951</v>
      </c>
      <c r="H944">
        <v>19.30555</v>
      </c>
      <c r="I944">
        <v>0</v>
      </c>
      <c r="J944">
        <v>0</v>
      </c>
    </row>
    <row r="945" spans="1:10" x14ac:dyDescent="0.35">
      <c r="A945" t="str">
        <f t="shared" si="32"/>
        <v>PENETRACION (%).Resto productos Ing.DE 25 A 34 AÑOS</v>
      </c>
      <c r="B945">
        <v>0</v>
      </c>
      <c r="C945">
        <v>0</v>
      </c>
      <c r="D945" t="s">
        <v>82</v>
      </c>
      <c r="E945">
        <v>26.760059999999999</v>
      </c>
      <c r="F945">
        <v>22.418150000000001</v>
      </c>
      <c r="G945">
        <v>16.663209999999999</v>
      </c>
      <c r="H945">
        <v>19.883050000000001</v>
      </c>
      <c r="I945">
        <v>0</v>
      </c>
      <c r="J945">
        <v>0</v>
      </c>
    </row>
    <row r="946" spans="1:10" x14ac:dyDescent="0.35">
      <c r="A946" t="str">
        <f t="shared" si="32"/>
        <v>PENETRACION (%).Resto productos Ing.DE 35 A 49 AÑOS</v>
      </c>
      <c r="B946">
        <v>0</v>
      </c>
      <c r="C946">
        <v>0</v>
      </c>
      <c r="D946" t="s">
        <v>83</v>
      </c>
      <c r="E946">
        <v>21.88053</v>
      </c>
      <c r="F946">
        <v>17.04148</v>
      </c>
      <c r="G946">
        <v>19.317399999999999</v>
      </c>
      <c r="H946">
        <v>15.050129999999999</v>
      </c>
      <c r="I946">
        <v>0</v>
      </c>
      <c r="J946">
        <v>0</v>
      </c>
    </row>
    <row r="947" spans="1:10" x14ac:dyDescent="0.35">
      <c r="A947" t="str">
        <f t="shared" si="32"/>
        <v>PENETRACION (%).Resto productos Ing.DE 50 A 59 AÑOS</v>
      </c>
      <c r="B947">
        <v>0</v>
      </c>
      <c r="C947">
        <v>0</v>
      </c>
      <c r="D947" t="s">
        <v>84</v>
      </c>
      <c r="E947">
        <v>26.752079999999999</v>
      </c>
      <c r="F947">
        <v>22.265250000000002</v>
      </c>
      <c r="G947">
        <v>26.051020000000001</v>
      </c>
      <c r="H947">
        <v>22.961790000000001</v>
      </c>
      <c r="I947">
        <v>0</v>
      </c>
      <c r="J947">
        <v>0</v>
      </c>
    </row>
    <row r="948" spans="1:10" x14ac:dyDescent="0.35">
      <c r="A948" t="str">
        <f t="shared" si="32"/>
        <v>PENETRACION (%).Resto productos Ing.DE 60 A 75 AÑOS</v>
      </c>
      <c r="B948">
        <v>0</v>
      </c>
      <c r="C948">
        <v>0</v>
      </c>
      <c r="D948" t="s">
        <v>85</v>
      </c>
      <c r="E948">
        <v>19.21724</v>
      </c>
      <c r="F948">
        <v>16.437799999999999</v>
      </c>
      <c r="G948">
        <v>18.667719999999999</v>
      </c>
      <c r="H948">
        <v>19.668710000000001</v>
      </c>
      <c r="I948">
        <v>0</v>
      </c>
      <c r="J948">
        <v>0</v>
      </c>
    </row>
    <row r="949" spans="1:10" x14ac:dyDescent="0.35">
      <c r="A949" t="str">
        <f t="shared" si="32"/>
        <v>PENETRACION (%).Resto productos Ing.NIVEL ALTO</v>
      </c>
      <c r="B949">
        <v>0</v>
      </c>
      <c r="C949">
        <v>0</v>
      </c>
      <c r="D949" t="s">
        <v>86</v>
      </c>
      <c r="E949">
        <v>26.45017</v>
      </c>
      <c r="F949">
        <v>19.342320000000001</v>
      </c>
      <c r="G949">
        <v>17.593209999999999</v>
      </c>
      <c r="H949">
        <v>21.03678</v>
      </c>
      <c r="I949">
        <v>0</v>
      </c>
      <c r="J949">
        <v>0</v>
      </c>
    </row>
    <row r="950" spans="1:10" x14ac:dyDescent="0.35">
      <c r="A950" t="str">
        <f t="shared" si="32"/>
        <v>PENETRACION (%).Resto productos Ing.NIVEL MEDIO ALTO</v>
      </c>
      <c r="B950">
        <v>0</v>
      </c>
      <c r="C950">
        <v>0</v>
      </c>
      <c r="D950" t="s">
        <v>87</v>
      </c>
      <c r="E950">
        <v>31.461849999999998</v>
      </c>
      <c r="F950">
        <v>22.779669999999999</v>
      </c>
      <c r="G950">
        <v>20.1645</v>
      </c>
      <c r="H950">
        <v>18.760739999999998</v>
      </c>
      <c r="I950">
        <v>0</v>
      </c>
      <c r="J950">
        <v>0</v>
      </c>
    </row>
    <row r="951" spans="1:10" x14ac:dyDescent="0.35">
      <c r="A951" t="str">
        <f t="shared" si="32"/>
        <v>PENETRACION (%).Resto productos Ing.NIVEL MEDIO</v>
      </c>
      <c r="B951">
        <v>0</v>
      </c>
      <c r="C951">
        <v>0</v>
      </c>
      <c r="D951" t="s">
        <v>88</v>
      </c>
      <c r="E951">
        <v>23.88223</v>
      </c>
      <c r="F951">
        <v>16.86355</v>
      </c>
      <c r="G951">
        <v>20.723960000000002</v>
      </c>
      <c r="H951">
        <v>17.130520000000001</v>
      </c>
      <c r="I951">
        <v>0</v>
      </c>
      <c r="J951">
        <v>0</v>
      </c>
    </row>
    <row r="952" spans="1:10" x14ac:dyDescent="0.35">
      <c r="A952" t="str">
        <f t="shared" si="32"/>
        <v>PENETRACION (%).Resto productos Ing.NIVEL MEDIO BAJO</v>
      </c>
      <c r="B952">
        <v>0</v>
      </c>
      <c r="C952">
        <v>0</v>
      </c>
      <c r="D952" t="s">
        <v>89</v>
      </c>
      <c r="E952">
        <v>20.407520000000002</v>
      </c>
      <c r="F952">
        <v>22.214970000000001</v>
      </c>
      <c r="G952">
        <v>16.941099999999999</v>
      </c>
      <c r="H952">
        <v>16.073399999999999</v>
      </c>
      <c r="I952">
        <v>0</v>
      </c>
      <c r="J952">
        <v>0</v>
      </c>
    </row>
    <row r="953" spans="1:10" x14ac:dyDescent="0.35">
      <c r="A953" t="str">
        <f t="shared" si="32"/>
        <v>PENETRACION (%).Resto productos Ing.NIVEL BAJO</v>
      </c>
      <c r="B953">
        <v>0</v>
      </c>
      <c r="C953">
        <v>0</v>
      </c>
      <c r="D953" t="s">
        <v>90</v>
      </c>
      <c r="E953">
        <v>16.134239999999998</v>
      </c>
      <c r="F953">
        <v>20.50451</v>
      </c>
      <c r="G953">
        <v>21.448180000000001</v>
      </c>
      <c r="H953">
        <v>18.023309999999999</v>
      </c>
      <c r="I953">
        <v>0</v>
      </c>
      <c r="J953">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740BD-2C0B-4006-8269-41FB794D34CA}">
  <sheetPr codeName="Hoja20">
    <pageSetUpPr fitToPage="1"/>
  </sheetPr>
  <dimension ref="A1:G11"/>
  <sheetViews>
    <sheetView showGridLines="0" showRowColHeaders="0" zoomScaleNormal="100" zoomScaleSheetLayoutView="90" workbookViewId="0">
      <selection activeCell="D9" sqref="D9:D10"/>
    </sheetView>
  </sheetViews>
  <sheetFormatPr baseColWidth="10" defaultColWidth="12" defaultRowHeight="15.5" x14ac:dyDescent="0.35"/>
  <cols>
    <col min="1" max="1" width="1" style="47" customWidth="1"/>
    <col min="2" max="2" width="34.1796875" style="47" bestFit="1" customWidth="1"/>
    <col min="3" max="6" width="19.1796875" style="47" customWidth="1"/>
    <col min="7" max="7" width="2.453125" style="47" customWidth="1"/>
    <col min="8" max="8" width="4.1796875" style="47" customWidth="1"/>
    <col min="9" max="9" width="2.453125" style="47" customWidth="1"/>
    <col min="10" max="16384" width="12" style="47"/>
  </cols>
  <sheetData>
    <row r="1" spans="1:7" ht="70.400000000000006" customHeight="1" x14ac:dyDescent="0.35">
      <c r="A1" s="48"/>
      <c r="C1" s="81"/>
      <c r="D1" s="81"/>
      <c r="E1" s="81"/>
      <c r="F1" s="81"/>
    </row>
    <row r="2" spans="1:7" ht="87" customHeight="1" x14ac:dyDescent="0.35">
      <c r="A2" s="48"/>
      <c r="B2" s="82"/>
      <c r="C2" s="99" t="s">
        <v>0</v>
      </c>
      <c r="D2" s="99"/>
      <c r="E2" s="99"/>
      <c r="F2" s="99"/>
    </row>
    <row r="3" spans="1:7" ht="13.5" customHeight="1" x14ac:dyDescent="0.35">
      <c r="A3" s="49"/>
      <c r="B3" s="77" t="s">
        <v>170</v>
      </c>
      <c r="C3" s="77"/>
      <c r="D3" s="77"/>
      <c r="E3" s="20"/>
      <c r="F3" s="20"/>
    </row>
    <row r="4" spans="1:7" ht="13" customHeight="1" x14ac:dyDescent="0.35">
      <c r="A4" s="10"/>
      <c r="B4" s="77" t="s">
        <v>171</v>
      </c>
      <c r="C4" s="51">
        <v>3</v>
      </c>
      <c r="D4" s="51">
        <v>4</v>
      </c>
      <c r="E4" s="51">
        <v>5</v>
      </c>
      <c r="F4" s="51">
        <v>6</v>
      </c>
      <c r="G4" s="52"/>
    </row>
    <row r="5" spans="1:7" ht="50.25" customHeight="1" thickBot="1" x14ac:dyDescent="0.4">
      <c r="A5" s="11"/>
      <c r="B5" s="78"/>
      <c r="C5" s="69" t="str">
        <f>'TASA DESPERDICIO ALIMENTACION'!C4</f>
        <v>AÑO 2022</v>
      </c>
      <c r="D5" s="69" t="str">
        <f>'TASA DESPERDICIO ALIMENTACION'!D4</f>
        <v>AÑO 2023</v>
      </c>
      <c r="E5" s="69" t="str">
        <f>'TASA DESPERDICIO ALIMENTACION'!E4</f>
        <v>AÑO 2024</v>
      </c>
      <c r="F5" s="69" t="str">
        <f>'TASA DESPERDICIO ALIMENTACION'!F4</f>
        <v>AÑO 2025</v>
      </c>
    </row>
    <row r="6" spans="1:7" ht="25.4" customHeight="1" x14ac:dyDescent="0.35">
      <c r="A6" s="52"/>
      <c r="B6" s="57" t="s">
        <v>15</v>
      </c>
      <c r="C6" s="37">
        <f>(VLOOKUP($B$3&amp;$B6,'TASA DESPERDICIO ALIMENTACION'!$A:$L,C$4,0)/VLOOKUP($B$4&amp;$B6,'TASA DESPERDICIO ALIMENTACION'!$A:$L,C$4,0))</f>
        <v>7.6464062448777384E-3</v>
      </c>
      <c r="D6" s="37">
        <f>(VLOOKUP($B$3&amp;$B6,'TASA DESPERDICIO ALIMENTACION'!$A:$L,D$4,0)/VLOOKUP($B$4&amp;$B6,'TASA DESPERDICIO ALIMENTACION'!$A:$L,D$4,0))</f>
        <v>7.9758284595060087E-3</v>
      </c>
      <c r="E6" s="37">
        <f>(VLOOKUP($B$3&amp;$B6,'TASA DESPERDICIO ALIMENTACION'!$A:$L,E$4,0)/VLOOKUP($B$4&amp;$B6,'TASA DESPERDICIO ALIMENTACION'!$A:$L,E$4,0))</f>
        <v>7.2898269043297085E-3</v>
      </c>
      <c r="F6" s="37">
        <f>(VLOOKUP($B$3&amp;$B6,'TASA DESPERDICIO ALIMENTACION'!$A:$L,F$4,0)/VLOOKUP($B$4&amp;$B6,'TASA DESPERDICIO ALIMENTACION'!$A:$L,F$4,0))</f>
        <v>7.4976070868293275E-3</v>
      </c>
    </row>
    <row r="7" spans="1:7" ht="25.4" customHeight="1" x14ac:dyDescent="0.35">
      <c r="A7" s="52"/>
      <c r="B7" s="58" t="s">
        <v>16</v>
      </c>
      <c r="C7" s="36">
        <f>(VLOOKUP($B$3&amp;$B7,'TASA DESPERDICIO ALIMENTACION'!$A:$L,C$4,0)/VLOOKUP($B$4&amp;$B7,'TASA DESPERDICIO ALIMENTACION'!$A:$L,C$4,0))</f>
        <v>9.9793876617728008E-3</v>
      </c>
      <c r="D7" s="36">
        <f>(VLOOKUP($B$3&amp;$B7,'TASA DESPERDICIO ALIMENTACION'!$A:$L,D$4,0)/VLOOKUP($B$4&amp;$B7,'TASA DESPERDICIO ALIMENTACION'!$A:$L,D$4,0))</f>
        <v>1.0483977172789408E-2</v>
      </c>
      <c r="E7" s="36">
        <f>(VLOOKUP($B$3&amp;$B7,'TASA DESPERDICIO ALIMENTACION'!$A:$L,E$4,0)/VLOOKUP($B$4&amp;$B7,'TASA DESPERDICIO ALIMENTACION'!$A:$L,E$4,0))</f>
        <v>9.3999668672499342E-3</v>
      </c>
      <c r="F7" s="36">
        <f>(VLOOKUP($B$3&amp;$B7,'TASA DESPERDICIO ALIMENTACION'!$A:$L,F$4,0)/VLOOKUP($B$4&amp;$B7,'TASA DESPERDICIO ALIMENTACION'!$A:$L,F$4,0))</f>
        <v>9.224372250502464E-3</v>
      </c>
    </row>
    <row r="8" spans="1:7" ht="25.4" customHeight="1" x14ac:dyDescent="0.35">
      <c r="A8" s="52"/>
      <c r="B8" s="58" t="s">
        <v>17</v>
      </c>
      <c r="C8" s="36">
        <f>(VLOOKUP($B$3&amp;$B8,'TASA DESPERDICIO ALIMENTACION'!$A:$L,C$4,0)/VLOOKUP($B$4&amp;$B8,'TASA DESPERDICIO ALIMENTACION'!$A:$L,C$4,0))</f>
        <v>5.8786102017679039E-3</v>
      </c>
      <c r="D8" s="36">
        <f>(VLOOKUP($B$3&amp;$B8,'TASA DESPERDICIO ALIMENTACION'!$A:$L,D$4,0)/VLOOKUP($B$4&amp;$B8,'TASA DESPERDICIO ALIMENTACION'!$A:$L,D$4,0))</f>
        <v>6.0852145076267482E-3</v>
      </c>
      <c r="E8" s="36">
        <f>(VLOOKUP($B$3&amp;$B8,'TASA DESPERDICIO ALIMENTACION'!$A:$L,E$4,0)/VLOOKUP($B$4&amp;$B8,'TASA DESPERDICIO ALIMENTACION'!$A:$L,E$4,0))</f>
        <v>5.6034352322244397E-3</v>
      </c>
      <c r="F8" s="36">
        <f>(VLOOKUP($B$3&amp;$B8,'TASA DESPERDICIO ALIMENTACION'!$A:$L,F$4,0)/VLOOKUP($B$4&amp;$B8,'TASA DESPERDICIO ALIMENTACION'!$A:$L,F$4,0))</f>
        <v>6.0257083013692788E-3</v>
      </c>
    </row>
    <row r="9" spans="1:7" ht="25.4" customHeight="1" x14ac:dyDescent="0.35">
      <c r="A9" s="52"/>
      <c r="B9" s="59" t="s">
        <v>18</v>
      </c>
      <c r="C9" s="36">
        <f>(VLOOKUP($B$3&amp;$B9,'TASA DESPERDICIO ALIMENTACION'!$A:$L,C$4,0)/VLOOKUP($B$4&amp;$B9,'TASA DESPERDICIO ALIMENTACION'!$A:$L,C$4,0))</f>
        <v>6.2935783196704752E-3</v>
      </c>
      <c r="D9" s="36">
        <f>(VLOOKUP($B$3&amp;$B9,'TASA DESPERDICIO ALIMENTACION'!$A:$L,D$4,0)/VLOOKUP($B$4&amp;$B9,'TASA DESPERDICIO ALIMENTACION'!$A:$L,D$4,0))</f>
        <v>6.4706403130445518E-3</v>
      </c>
      <c r="E9" s="36">
        <f>(VLOOKUP($B$3&amp;$B9,'TASA DESPERDICIO ALIMENTACION'!$A:$L,E$4,0)/VLOOKUP($B$4&amp;$B9,'TASA DESPERDICIO ALIMENTACION'!$A:$L,E$4,0))</f>
        <v>5.9612976896507193E-3</v>
      </c>
      <c r="F9" s="36">
        <f>(VLOOKUP($B$3&amp;$B9,'TASA DESPERDICIO ALIMENTACION'!$A:$L,F$4,0)/VLOOKUP($B$4&amp;$B9,'TASA DESPERDICIO ALIMENTACION'!$A:$L,F$4,0))</f>
        <v>6.4451513272728482E-3</v>
      </c>
    </row>
    <row r="10" spans="1:7" ht="25.4" customHeight="1" x14ac:dyDescent="0.35">
      <c r="A10" s="52"/>
      <c r="B10" s="59" t="s">
        <v>19</v>
      </c>
      <c r="C10" s="36">
        <f>(VLOOKUP($B$3&amp;$B10,'TASA DESPERDICIO ALIMENTACION'!$A:$L,C$4,0)/VLOOKUP($B$4&amp;$B10,'TASA DESPERDICIO ALIMENTACION'!$A:$L,C$4,0))</f>
        <v>2.9133901639927426E-3</v>
      </c>
      <c r="D10" s="36">
        <f>(VLOOKUP($B$3&amp;$B10,'TASA DESPERDICIO ALIMENTACION'!$A:$L,D$4,0)/VLOOKUP($B$4&amp;$B10,'TASA DESPERDICIO ALIMENTACION'!$A:$L,D$4,0))</f>
        <v>3.4225583032281987E-3</v>
      </c>
      <c r="E10" s="36">
        <f>(VLOOKUP($B$3&amp;$B10,'TASA DESPERDICIO ALIMENTACION'!$A:$L,E$4,0)/VLOOKUP($B$4&amp;$B10,'TASA DESPERDICIO ALIMENTACION'!$A:$L,E$4,0))</f>
        <v>3.1427093383910283E-3</v>
      </c>
      <c r="F10" s="36">
        <f>(VLOOKUP($B$3&amp;$B10,'TASA DESPERDICIO ALIMENTACION'!$A:$L,F$4,0)/VLOOKUP($B$4&amp;$B10,'TASA DESPERDICIO ALIMENTACION'!$A:$L,F$4,0))</f>
        <v>3.1401715547763188E-3</v>
      </c>
    </row>
    <row r="11" spans="1:7" ht="25.4" customHeight="1" x14ac:dyDescent="0.35">
      <c r="A11" s="52"/>
      <c r="B11" s="58" t="s">
        <v>20</v>
      </c>
      <c r="C11" s="36">
        <f>(VLOOKUP($B$3&amp;$B11,'TASA DESPERDICIO ALIMENTACION'!$A:$L,C$4,0)/VLOOKUP($B$4&amp;$B11,'TASA DESPERDICIO ALIMENTACION'!$A:$L,C$4,0))</f>
        <v>1.416504014497864E-2</v>
      </c>
      <c r="D11" s="36">
        <f>(VLOOKUP($B$3&amp;$B11,'TASA DESPERDICIO ALIMENTACION'!$A:$L,D$4,0)/VLOOKUP($B$4&amp;$B11,'TASA DESPERDICIO ALIMENTACION'!$A:$L,D$4,0))</f>
        <v>1.3445580648118438E-2</v>
      </c>
      <c r="E11" s="36">
        <f>(VLOOKUP($B$3&amp;$B11,'TASA DESPERDICIO ALIMENTACION'!$A:$L,E$4,0)/VLOOKUP($B$4&amp;$B11,'TASA DESPERDICIO ALIMENTACION'!$A:$L,E$4,0))</f>
        <v>1.1840172965669717E-2</v>
      </c>
      <c r="F11" s="36">
        <f>(VLOOKUP($B$3&amp;$B11,'TASA DESPERDICIO ALIMENTACION'!$A:$L,F$4,0)/VLOOKUP($B$4&amp;$B11,'TASA DESPERDICIO ALIMENTACION'!$A:$L,F$4,0))</f>
        <v>1.3606963981555226E-2</v>
      </c>
    </row>
  </sheetData>
  <sheetProtection sheet="1" objects="1" scenarios="1"/>
  <mergeCells count="1">
    <mergeCell ref="C2:F2"/>
  </mergeCells>
  <pageMargins left="0.23622047244094491" right="0.23622047244094491" top="0.74803149606299213" bottom="0.74803149606299213" header="0.31496062992125984" footer="0.31496062992125984"/>
  <pageSetup paperSize="9" orientation="landscape" r:id="rId1"/>
  <ignoredErrors>
    <ignoredError sqref="C5:F5" unlockedFormula="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C4602-0183-4882-8B18-0F01F8B404C6}">
  <sheetPr codeName="Hoja24">
    <tabColor theme="7"/>
  </sheetPr>
  <dimension ref="A1:K30"/>
  <sheetViews>
    <sheetView workbookViewId="0">
      <selection activeCell="F28" sqref="F28"/>
    </sheetView>
  </sheetViews>
  <sheetFormatPr baseColWidth="10" defaultColWidth="11.453125" defaultRowHeight="14.5" x14ac:dyDescent="0.35"/>
  <cols>
    <col min="1" max="2" width="25.81640625" bestFit="1" customWidth="1"/>
    <col min="3" max="6" width="15.453125" customWidth="1"/>
  </cols>
  <sheetData>
    <row r="1" spans="1:11" x14ac:dyDescent="0.35">
      <c r="B1" t="s">
        <v>170</v>
      </c>
    </row>
    <row r="2" spans="1:11" x14ac:dyDescent="0.35">
      <c r="B2" t="s">
        <v>21</v>
      </c>
      <c r="C2" t="s">
        <v>22</v>
      </c>
      <c r="D2">
        <v>0</v>
      </c>
      <c r="E2">
        <v>0</v>
      </c>
      <c r="F2">
        <v>0</v>
      </c>
      <c r="K2" t="s">
        <v>7</v>
      </c>
    </row>
    <row r="3" spans="1:11" x14ac:dyDescent="0.35">
      <c r="B3" t="s">
        <v>172</v>
      </c>
      <c r="C3" t="s">
        <v>27</v>
      </c>
      <c r="D3">
        <v>0</v>
      </c>
      <c r="E3">
        <v>0</v>
      </c>
      <c r="F3">
        <v>0</v>
      </c>
    </row>
    <row r="4" spans="1:11" x14ac:dyDescent="0.35">
      <c r="B4">
        <v>0</v>
      </c>
      <c r="C4" t="s">
        <v>23</v>
      </c>
      <c r="D4" t="s">
        <v>24</v>
      </c>
      <c r="E4" t="s">
        <v>25</v>
      </c>
      <c r="F4" t="s">
        <v>26</v>
      </c>
      <c r="H4">
        <v>0</v>
      </c>
    </row>
    <row r="5" spans="1:11" x14ac:dyDescent="0.35">
      <c r="A5" t="str">
        <f>$B$1&amp;B5</f>
        <v>DesperdicioTotal Alimentación</v>
      </c>
      <c r="B5" t="s">
        <v>15</v>
      </c>
      <c r="C5">
        <v>30160.528463530998</v>
      </c>
      <c r="D5">
        <v>30742.667955224999</v>
      </c>
      <c r="E5">
        <v>28031.022268868001</v>
      </c>
      <c r="F5">
        <v>28119.268295178001</v>
      </c>
      <c r="H5">
        <v>0</v>
      </c>
    </row>
    <row r="6" spans="1:11" x14ac:dyDescent="0.35">
      <c r="A6" t="str">
        <f t="shared" ref="A6:A10" si="0">$B$1&amp;B6</f>
        <v>DesperdicioTotal Aperitivos</v>
      </c>
      <c r="B6" t="s">
        <v>20</v>
      </c>
      <c r="C6">
        <v>811.079485234</v>
      </c>
      <c r="D6">
        <v>721.81216304300006</v>
      </c>
      <c r="E6">
        <v>598.51981412300006</v>
      </c>
      <c r="F6">
        <v>697.55993865599999</v>
      </c>
      <c r="H6">
        <v>0</v>
      </c>
    </row>
    <row r="7" spans="1:11" x14ac:dyDescent="0.35">
      <c r="A7" t="str">
        <f t="shared" si="0"/>
        <v>DesperdicioTotal Bebidas</v>
      </c>
      <c r="B7" t="s">
        <v>17</v>
      </c>
      <c r="C7">
        <v>13535.288427020001</v>
      </c>
      <c r="D7">
        <v>13594.041135893</v>
      </c>
      <c r="E7">
        <v>12157.743588109999</v>
      </c>
      <c r="F7">
        <v>12623.083148287</v>
      </c>
      <c r="H7">
        <v>0</v>
      </c>
    </row>
    <row r="8" spans="1:11" x14ac:dyDescent="0.35">
      <c r="A8" t="str">
        <f t="shared" si="0"/>
        <v>DesperdicioTotal Bebidas Frias</v>
      </c>
      <c r="B8" t="s">
        <v>18</v>
      </c>
      <c r="C8">
        <v>12711.785104395</v>
      </c>
      <c r="D8">
        <v>12627.238816143001</v>
      </c>
      <c r="E8">
        <v>11292.00390186</v>
      </c>
      <c r="F8">
        <v>11788.220779037001</v>
      </c>
      <c r="H8">
        <v>0</v>
      </c>
    </row>
    <row r="9" spans="1:11" x14ac:dyDescent="0.35">
      <c r="A9" t="str">
        <f t="shared" si="0"/>
        <v>DesperdicioTotal Bebidas Calientes</v>
      </c>
      <c r="B9" t="s">
        <v>19</v>
      </c>
      <c r="C9">
        <v>823.50332262500001</v>
      </c>
      <c r="D9">
        <v>966.80231975000004</v>
      </c>
      <c r="E9">
        <v>865.73968624999998</v>
      </c>
      <c r="F9">
        <v>834.86236925000003</v>
      </c>
      <c r="H9">
        <v>0</v>
      </c>
    </row>
    <row r="10" spans="1:11" x14ac:dyDescent="0.35">
      <c r="A10" t="str">
        <f t="shared" si="0"/>
        <v>Desperdicio.T.Alimentos TOTAL ING</v>
      </c>
      <c r="B10" t="s">
        <v>16</v>
      </c>
      <c r="C10">
        <v>15814.160551277</v>
      </c>
      <c r="D10">
        <v>16426.814656289</v>
      </c>
      <c r="E10">
        <v>15274.758866635</v>
      </c>
      <c r="F10">
        <v>14798.625208235</v>
      </c>
      <c r="H10">
        <v>0</v>
      </c>
    </row>
    <row r="11" spans="1:11" x14ac:dyDescent="0.35">
      <c r="B11">
        <v>0</v>
      </c>
      <c r="C11">
        <v>0</v>
      </c>
      <c r="D11">
        <v>0</v>
      </c>
      <c r="E11">
        <v>0</v>
      </c>
      <c r="F11">
        <v>0</v>
      </c>
    </row>
    <row r="12" spans="1:11" x14ac:dyDescent="0.35">
      <c r="B12">
        <v>0</v>
      </c>
      <c r="C12">
        <v>0</v>
      </c>
      <c r="D12">
        <v>0</v>
      </c>
      <c r="E12">
        <v>0</v>
      </c>
      <c r="F12">
        <v>0</v>
      </c>
    </row>
    <row r="13" spans="1:11" x14ac:dyDescent="0.35">
      <c r="B13" t="s">
        <v>171</v>
      </c>
    </row>
    <row r="14" spans="1:11" x14ac:dyDescent="0.35">
      <c r="B14" t="s">
        <v>21</v>
      </c>
      <c r="C14" t="s">
        <v>22</v>
      </c>
      <c r="D14">
        <v>0</v>
      </c>
      <c r="E14">
        <v>0</v>
      </c>
      <c r="F14">
        <v>0</v>
      </c>
    </row>
    <row r="15" spans="1:11" x14ac:dyDescent="0.35">
      <c r="B15" t="s">
        <v>172</v>
      </c>
      <c r="C15" t="s">
        <v>27</v>
      </c>
      <c r="D15">
        <v>0</v>
      </c>
      <c r="E15">
        <v>0</v>
      </c>
      <c r="F15">
        <v>0</v>
      </c>
    </row>
    <row r="16" spans="1:11" x14ac:dyDescent="0.35">
      <c r="B16">
        <v>0</v>
      </c>
      <c r="C16" t="s">
        <v>23</v>
      </c>
      <c r="D16" t="s">
        <v>24</v>
      </c>
      <c r="E16" t="s">
        <v>25</v>
      </c>
      <c r="F16" t="s">
        <v>26</v>
      </c>
      <c r="H16">
        <v>0</v>
      </c>
    </row>
    <row r="17" spans="1:8" x14ac:dyDescent="0.35">
      <c r="A17" t="str">
        <f>$B$13&amp;B17</f>
        <v>CompraTotal Alimentación</v>
      </c>
      <c r="B17" t="str">
        <f>B5</f>
        <v>Total Alimentación</v>
      </c>
      <c r="C17">
        <v>3944405.7113412297</v>
      </c>
      <c r="D17">
        <v>3854479.5830688011</v>
      </c>
      <c r="E17">
        <v>3845224.6722373199</v>
      </c>
      <c r="F17">
        <v>3750432.3672246998</v>
      </c>
      <c r="H17">
        <v>0</v>
      </c>
    </row>
    <row r="18" spans="1:8" x14ac:dyDescent="0.35">
      <c r="A18" t="str">
        <f t="shared" ref="A18:A22" si="1">$B$13&amp;B18</f>
        <v>CompraTotal Aperitivos</v>
      </c>
      <c r="B18" t="s">
        <v>20</v>
      </c>
      <c r="C18">
        <v>57259.243668399999</v>
      </c>
      <c r="D18">
        <v>53683.971107934995</v>
      </c>
      <c r="E18">
        <v>50549.921513680005</v>
      </c>
      <c r="F18">
        <v>51264.921374199999</v>
      </c>
      <c r="H18">
        <v>0</v>
      </c>
    </row>
    <row r="19" spans="1:8" x14ac:dyDescent="0.35">
      <c r="A19" t="str">
        <f t="shared" si="1"/>
        <v>CompraTotal Bebidas</v>
      </c>
      <c r="B19" t="s">
        <v>17</v>
      </c>
      <c r="C19">
        <v>2302464.0114681302</v>
      </c>
      <c r="D19">
        <v>2233946.0866753762</v>
      </c>
      <c r="E19">
        <v>2169694.6755434601</v>
      </c>
      <c r="F19">
        <v>2094871.2610961499</v>
      </c>
      <c r="H19">
        <v>0</v>
      </c>
    </row>
    <row r="20" spans="1:8" x14ac:dyDescent="0.35">
      <c r="A20" t="str">
        <f t="shared" si="1"/>
        <v>CompraTotal Bebidas Frias</v>
      </c>
      <c r="B20" t="s">
        <v>18</v>
      </c>
      <c r="C20">
        <v>2019802.48099313</v>
      </c>
      <c r="D20">
        <v>1951466.6563503759</v>
      </c>
      <c r="E20">
        <v>1894219.0928434602</v>
      </c>
      <c r="F20">
        <v>1829006.05128615</v>
      </c>
      <c r="H20">
        <v>0</v>
      </c>
    </row>
    <row r="21" spans="1:8" x14ac:dyDescent="0.35">
      <c r="A21" t="str">
        <f t="shared" si="1"/>
        <v>CompraTotal Bebidas Calientes</v>
      </c>
      <c r="B21" t="s">
        <v>19</v>
      </c>
      <c r="C21">
        <v>282661.53047500004</v>
      </c>
      <c r="D21">
        <v>282479.43032499996</v>
      </c>
      <c r="E21">
        <v>275475.58269999997</v>
      </c>
      <c r="F21">
        <v>265865.20981000003</v>
      </c>
      <c r="H21">
        <v>0</v>
      </c>
    </row>
    <row r="22" spans="1:8" x14ac:dyDescent="0.35">
      <c r="A22" t="str">
        <f t="shared" si="1"/>
        <v>Compra.T.Alimentos TOTAL ING</v>
      </c>
      <c r="B22" t="s">
        <v>16</v>
      </c>
      <c r="C22">
        <v>1584682.4562047001</v>
      </c>
      <c r="D22">
        <v>1566849.5252854901</v>
      </c>
      <c r="E22">
        <v>1624980.0751801801</v>
      </c>
      <c r="F22">
        <v>1604296.18475435</v>
      </c>
      <c r="H22">
        <v>0</v>
      </c>
    </row>
    <row r="25" spans="1:8" x14ac:dyDescent="0.35">
      <c r="B25" t="str">
        <f t="shared" ref="B25:B30" si="2">"TASA"&amp;B5</f>
        <v>TASATotal Alimentación</v>
      </c>
      <c r="C25" s="35">
        <f>C5/C17*100</f>
        <v>0.76464062448777381</v>
      </c>
      <c r="D25" s="35">
        <f t="shared" ref="D25:E25" si="3">D5/D17*100</f>
        <v>0.79758284595060092</v>
      </c>
      <c r="E25" s="35">
        <f t="shared" si="3"/>
        <v>0.72898269043297081</v>
      </c>
      <c r="F25" s="35">
        <f>F5/F17*100</f>
        <v>0.74976070868293276</v>
      </c>
      <c r="G25" s="35"/>
      <c r="H25" s="35"/>
    </row>
    <row r="26" spans="1:8" x14ac:dyDescent="0.35">
      <c r="B26" t="str">
        <f t="shared" si="2"/>
        <v>TASATotal Aperitivos</v>
      </c>
      <c r="C26" s="35">
        <f t="shared" ref="C26:D30" si="4">C6/C18*100</f>
        <v>1.416504014497864</v>
      </c>
      <c r="D26" s="35">
        <f t="shared" si="4"/>
        <v>1.3445580648118438</v>
      </c>
      <c r="E26" s="35">
        <f t="shared" ref="E26" si="5">E6/E18*100</f>
        <v>1.1840172965669717</v>
      </c>
      <c r="F26" s="35">
        <f>F6/F18*100</f>
        <v>1.3606963981555227</v>
      </c>
      <c r="G26" s="35"/>
      <c r="H26" s="35"/>
    </row>
    <row r="27" spans="1:8" x14ac:dyDescent="0.35">
      <c r="B27" t="str">
        <f t="shared" si="2"/>
        <v>TASATotal Bebidas</v>
      </c>
      <c r="C27" s="35">
        <f t="shared" si="4"/>
        <v>0.58786102017679043</v>
      </c>
      <c r="D27" s="35">
        <f t="shared" si="4"/>
        <v>0.60852145076267483</v>
      </c>
      <c r="E27" s="35">
        <f t="shared" ref="E27" si="6">E7/E19*100</f>
        <v>0.56034352322244396</v>
      </c>
      <c r="F27" s="35">
        <f>F7/F19*100</f>
        <v>0.60257083013692792</v>
      </c>
      <c r="G27" s="35"/>
      <c r="H27" s="35"/>
    </row>
    <row r="28" spans="1:8" x14ac:dyDescent="0.35">
      <c r="B28" t="str">
        <f t="shared" si="2"/>
        <v>TASATotal Bebidas Frias</v>
      </c>
      <c r="C28" s="35">
        <f t="shared" si="4"/>
        <v>0.62935783196704753</v>
      </c>
      <c r="D28" s="35">
        <f t="shared" si="4"/>
        <v>0.64706403130445522</v>
      </c>
      <c r="E28" s="35">
        <f t="shared" ref="E28:F28" si="7">E8/E20*100</f>
        <v>0.59612976896507197</v>
      </c>
      <c r="F28" s="35">
        <f t="shared" si="7"/>
        <v>0.64451513272728478</v>
      </c>
      <c r="G28" s="35"/>
      <c r="H28" s="35"/>
    </row>
    <row r="29" spans="1:8" x14ac:dyDescent="0.35">
      <c r="B29" t="str">
        <f t="shared" si="2"/>
        <v>TASATotal Bebidas Calientes</v>
      </c>
      <c r="C29" s="35">
        <f t="shared" si="4"/>
        <v>0.29133901639927429</v>
      </c>
      <c r="D29" s="35">
        <f t="shared" si="4"/>
        <v>0.34225583032281987</v>
      </c>
      <c r="E29" s="35">
        <f t="shared" ref="E29:F29" si="8">E9/E21*100</f>
        <v>0.31427093383910282</v>
      </c>
      <c r="F29" s="35">
        <f t="shared" si="8"/>
        <v>0.31401715547763187</v>
      </c>
      <c r="G29" s="35"/>
      <c r="H29" s="35"/>
    </row>
    <row r="30" spans="1:8" x14ac:dyDescent="0.35">
      <c r="B30" t="str">
        <f t="shared" si="2"/>
        <v>TASA.T.Alimentos TOTAL ING</v>
      </c>
      <c r="C30" s="35">
        <f t="shared" si="4"/>
        <v>0.99793876617728006</v>
      </c>
      <c r="D30" s="35">
        <f t="shared" si="4"/>
        <v>1.0483977172789407</v>
      </c>
      <c r="E30" s="35">
        <f t="shared" ref="E30:F30" si="9">E10/E22*100</f>
        <v>0.93999668672499337</v>
      </c>
      <c r="F30" s="35">
        <f t="shared" si="9"/>
        <v>0.92243722505024639</v>
      </c>
      <c r="G30" s="35"/>
      <c r="H30" s="3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BC745-10E7-43F5-B7C2-DB6F84A31F65}">
  <sheetPr codeName="Hoja21">
    <tabColor rgb="FFFF0000"/>
  </sheetPr>
  <dimension ref="A1:F49"/>
  <sheetViews>
    <sheetView workbookViewId="0">
      <selection activeCell="G6" sqref="G1:G1048576"/>
    </sheetView>
  </sheetViews>
  <sheetFormatPr baseColWidth="10" defaultColWidth="11.453125" defaultRowHeight="14.5" x14ac:dyDescent="0.35"/>
  <cols>
    <col min="2" max="2" width="34.453125" bestFit="1" customWidth="1"/>
    <col min="4" max="4" width="43.81640625" bestFit="1" customWidth="1"/>
  </cols>
  <sheetData>
    <row r="1" spans="1:6" x14ac:dyDescent="0.35">
      <c r="B1" s="9" t="s">
        <v>173</v>
      </c>
      <c r="D1" s="9" t="s">
        <v>174</v>
      </c>
      <c r="F1" s="9" t="s">
        <v>175</v>
      </c>
    </row>
    <row r="2" spans="1:6" x14ac:dyDescent="0.35">
      <c r="A2">
        <v>1</v>
      </c>
      <c r="B2" t="s">
        <v>15</v>
      </c>
      <c r="C2">
        <v>1</v>
      </c>
      <c r="D2" t="s">
        <v>27</v>
      </c>
      <c r="E2">
        <v>1</v>
      </c>
      <c r="F2" t="s">
        <v>71</v>
      </c>
    </row>
    <row r="3" spans="1:6" x14ac:dyDescent="0.35">
      <c r="A3">
        <v>2</v>
      </c>
      <c r="B3" t="s">
        <v>16</v>
      </c>
      <c r="C3">
        <v>2</v>
      </c>
      <c r="D3" t="s">
        <v>28</v>
      </c>
      <c r="E3">
        <v>2</v>
      </c>
      <c r="F3" t="s">
        <v>28</v>
      </c>
    </row>
    <row r="4" spans="1:6" x14ac:dyDescent="0.35">
      <c r="A4">
        <v>3</v>
      </c>
      <c r="B4" t="s">
        <v>17</v>
      </c>
      <c r="C4">
        <v>3</v>
      </c>
      <c r="D4" t="s">
        <v>29</v>
      </c>
    </row>
    <row r="5" spans="1:6" x14ac:dyDescent="0.35">
      <c r="A5">
        <v>4</v>
      </c>
      <c r="B5" t="s">
        <v>18</v>
      </c>
      <c r="C5">
        <v>4</v>
      </c>
      <c r="D5" t="s">
        <v>30</v>
      </c>
    </row>
    <row r="6" spans="1:6" x14ac:dyDescent="0.35">
      <c r="A6">
        <v>5</v>
      </c>
      <c r="B6" t="s">
        <v>19</v>
      </c>
    </row>
    <row r="7" spans="1:6" x14ac:dyDescent="0.35">
      <c r="A7">
        <v>6</v>
      </c>
      <c r="B7" t="s">
        <v>20</v>
      </c>
    </row>
    <row r="9" spans="1:6" x14ac:dyDescent="0.35">
      <c r="A9">
        <v>1</v>
      </c>
      <c r="B9" t="s">
        <v>20</v>
      </c>
    </row>
    <row r="10" spans="1:6" x14ac:dyDescent="0.35">
      <c r="A10">
        <v>2</v>
      </c>
      <c r="B10" t="s">
        <v>129</v>
      </c>
    </row>
    <row r="11" spans="1:6" x14ac:dyDescent="0.35">
      <c r="A11">
        <v>3</v>
      </c>
      <c r="B11" t="s">
        <v>130</v>
      </c>
    </row>
    <row r="12" spans="1:6" x14ac:dyDescent="0.35">
      <c r="A12">
        <v>4</v>
      </c>
      <c r="B12" t="s">
        <v>131</v>
      </c>
    </row>
    <row r="13" spans="1:6" x14ac:dyDescent="0.35">
      <c r="A13">
        <v>5</v>
      </c>
      <c r="B13" t="s">
        <v>132</v>
      </c>
    </row>
    <row r="14" spans="1:6" x14ac:dyDescent="0.35">
      <c r="A14">
        <v>6</v>
      </c>
      <c r="B14" t="s">
        <v>133</v>
      </c>
    </row>
    <row r="15" spans="1:6" x14ac:dyDescent="0.35">
      <c r="A15">
        <v>7</v>
      </c>
      <c r="B15" t="s">
        <v>134</v>
      </c>
    </row>
    <row r="17" spans="1:2" x14ac:dyDescent="0.35">
      <c r="A17">
        <v>1</v>
      </c>
      <c r="B17" t="s">
        <v>135</v>
      </c>
    </row>
    <row r="18" spans="1:2" x14ac:dyDescent="0.35">
      <c r="A18">
        <v>2</v>
      </c>
      <c r="B18" t="s">
        <v>136</v>
      </c>
    </row>
    <row r="19" spans="1:2" x14ac:dyDescent="0.35">
      <c r="A19">
        <v>3</v>
      </c>
      <c r="B19" t="s">
        <v>137</v>
      </c>
    </row>
    <row r="20" spans="1:2" x14ac:dyDescent="0.35">
      <c r="A20">
        <v>4</v>
      </c>
      <c r="B20" t="s">
        <v>138</v>
      </c>
    </row>
    <row r="21" spans="1:2" x14ac:dyDescent="0.35">
      <c r="A21">
        <v>5</v>
      </c>
      <c r="B21" t="s">
        <v>139</v>
      </c>
    </row>
    <row r="22" spans="1:2" x14ac:dyDescent="0.35">
      <c r="A22">
        <v>6</v>
      </c>
      <c r="B22" t="s">
        <v>140</v>
      </c>
    </row>
    <row r="23" spans="1:2" x14ac:dyDescent="0.35">
      <c r="A23">
        <v>7</v>
      </c>
      <c r="B23" t="s">
        <v>141</v>
      </c>
    </row>
    <row r="24" spans="1:2" x14ac:dyDescent="0.35">
      <c r="A24">
        <v>8</v>
      </c>
      <c r="B24" t="s">
        <v>142</v>
      </c>
    </row>
    <row r="25" spans="1:2" x14ac:dyDescent="0.35">
      <c r="A25">
        <v>9</v>
      </c>
      <c r="B25" t="s">
        <v>143</v>
      </c>
    </row>
    <row r="26" spans="1:2" x14ac:dyDescent="0.35">
      <c r="A26">
        <v>10</v>
      </c>
      <c r="B26" t="s">
        <v>144</v>
      </c>
    </row>
    <row r="27" spans="1:2" x14ac:dyDescent="0.35">
      <c r="A27">
        <v>11</v>
      </c>
      <c r="B27" t="s">
        <v>145</v>
      </c>
    </row>
    <row r="28" spans="1:2" x14ac:dyDescent="0.35">
      <c r="A28">
        <v>12</v>
      </c>
      <c r="B28" t="s">
        <v>146</v>
      </c>
    </row>
    <row r="29" spans="1:2" x14ac:dyDescent="0.35">
      <c r="A29">
        <v>13</v>
      </c>
      <c r="B29" t="s">
        <v>147</v>
      </c>
    </row>
    <row r="30" spans="1:2" x14ac:dyDescent="0.35">
      <c r="A30">
        <v>14</v>
      </c>
      <c r="B30" t="s">
        <v>148</v>
      </c>
    </row>
    <row r="33" spans="1:2" x14ac:dyDescent="0.35">
      <c r="A33">
        <v>1</v>
      </c>
      <c r="B33" t="s">
        <v>16</v>
      </c>
    </row>
    <row r="34" spans="1:2" x14ac:dyDescent="0.35">
      <c r="A34">
        <v>2</v>
      </c>
      <c r="B34" t="s">
        <v>149</v>
      </c>
    </row>
    <row r="35" spans="1:2" x14ac:dyDescent="0.35">
      <c r="A35">
        <v>3</v>
      </c>
      <c r="B35" t="s">
        <v>150</v>
      </c>
    </row>
    <row r="36" spans="1:2" x14ac:dyDescent="0.35">
      <c r="A36">
        <v>4</v>
      </c>
      <c r="B36" t="s">
        <v>151</v>
      </c>
    </row>
    <row r="37" spans="1:2" x14ac:dyDescent="0.35">
      <c r="A37">
        <v>5</v>
      </c>
      <c r="B37" t="s">
        <v>152</v>
      </c>
    </row>
    <row r="38" spans="1:2" x14ac:dyDescent="0.35">
      <c r="A38">
        <v>6</v>
      </c>
      <c r="B38" t="s">
        <v>153</v>
      </c>
    </row>
    <row r="39" spans="1:2" x14ac:dyDescent="0.35">
      <c r="A39">
        <v>7</v>
      </c>
      <c r="B39" t="s">
        <v>154</v>
      </c>
    </row>
    <row r="40" spans="1:2" x14ac:dyDescent="0.35">
      <c r="A40">
        <v>8</v>
      </c>
      <c r="B40" t="s">
        <v>155</v>
      </c>
    </row>
    <row r="41" spans="1:2" x14ac:dyDescent="0.35">
      <c r="A41">
        <v>9</v>
      </c>
      <c r="B41" t="s">
        <v>156</v>
      </c>
    </row>
    <row r="42" spans="1:2" x14ac:dyDescent="0.35">
      <c r="A42">
        <v>10</v>
      </c>
      <c r="B42" t="s">
        <v>157</v>
      </c>
    </row>
    <row r="43" spans="1:2" x14ac:dyDescent="0.35">
      <c r="A43">
        <v>11</v>
      </c>
      <c r="B43" t="s">
        <v>158</v>
      </c>
    </row>
    <row r="44" spans="1:2" x14ac:dyDescent="0.35">
      <c r="A44">
        <v>12</v>
      </c>
      <c r="B44" t="s">
        <v>159</v>
      </c>
    </row>
    <row r="45" spans="1:2" x14ac:dyDescent="0.35">
      <c r="A45">
        <v>13</v>
      </c>
      <c r="B45" t="s">
        <v>160</v>
      </c>
    </row>
    <row r="46" spans="1:2" x14ac:dyDescent="0.35">
      <c r="A46">
        <v>14</v>
      </c>
      <c r="B46" t="s">
        <v>161</v>
      </c>
    </row>
    <row r="47" spans="1:2" x14ac:dyDescent="0.35">
      <c r="A47">
        <v>15</v>
      </c>
      <c r="B47" t="s">
        <v>162</v>
      </c>
    </row>
    <row r="48" spans="1:2" x14ac:dyDescent="0.35">
      <c r="A48">
        <v>16</v>
      </c>
      <c r="B48" t="s">
        <v>163</v>
      </c>
    </row>
    <row r="49" spans="1:2" x14ac:dyDescent="0.35">
      <c r="A49">
        <v>17</v>
      </c>
      <c r="B49" t="s">
        <v>164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BB998-204E-4692-9E94-1AE4BA6C4E86}">
  <sheetPr codeName="Hoja12"/>
  <dimension ref="A1:L38"/>
  <sheetViews>
    <sheetView showGridLines="0" showRowColHeaders="0" tabSelected="1" topLeftCell="A9" zoomScaleNormal="100" zoomScaleSheetLayoutView="85" zoomScalePageLayoutView="50" workbookViewId="0">
      <selection activeCell="B5" sqref="B5:J10"/>
    </sheetView>
  </sheetViews>
  <sheetFormatPr baseColWidth="10" defaultColWidth="11.453125" defaultRowHeight="14.5" x14ac:dyDescent="0.35"/>
  <cols>
    <col min="1" max="1" width="2.81640625" customWidth="1"/>
    <col min="9" max="9" width="40.1796875" customWidth="1"/>
  </cols>
  <sheetData>
    <row r="1" spans="1:12" ht="48.75" customHeight="1" x14ac:dyDescent="0.35">
      <c r="A1" s="46"/>
      <c r="B1" s="46"/>
      <c r="C1" s="46"/>
      <c r="D1" s="89" t="s">
        <v>0</v>
      </c>
      <c r="E1" s="89"/>
      <c r="F1" s="89"/>
      <c r="G1" s="89"/>
      <c r="H1" s="89"/>
      <c r="I1" s="89"/>
      <c r="J1" s="46"/>
      <c r="K1" s="24"/>
      <c r="L1" s="24"/>
    </row>
    <row r="2" spans="1:12" ht="15" thickBot="1" x14ac:dyDescent="0.4">
      <c r="A2" s="42"/>
      <c r="B2" s="42"/>
      <c r="C2" s="42"/>
      <c r="D2" s="42"/>
      <c r="E2" s="42"/>
      <c r="F2" s="42"/>
      <c r="G2" s="42"/>
      <c r="H2" s="42"/>
      <c r="I2" s="42"/>
      <c r="J2" s="42"/>
    </row>
    <row r="3" spans="1:12" ht="18.75" customHeight="1" thickBot="1" x14ac:dyDescent="0.4">
      <c r="A3" s="95" t="s">
        <v>13</v>
      </c>
      <c r="B3" s="96"/>
      <c r="C3" s="96"/>
      <c r="D3" s="96"/>
      <c r="E3" s="96"/>
      <c r="F3" s="96"/>
      <c r="G3" s="96"/>
      <c r="H3" s="96"/>
      <c r="I3" s="96"/>
      <c r="J3" s="96"/>
      <c r="K3" s="25"/>
      <c r="L3" s="25"/>
    </row>
    <row r="5" spans="1:12" ht="31.4" customHeight="1" x14ac:dyDescent="0.35">
      <c r="B5" s="97" t="s">
        <v>14</v>
      </c>
      <c r="C5" s="97"/>
      <c r="D5" s="97"/>
      <c r="E5" s="97"/>
      <c r="F5" s="97"/>
      <c r="G5" s="97"/>
      <c r="H5" s="97"/>
      <c r="I5" s="97"/>
      <c r="J5" s="97"/>
    </row>
    <row r="6" spans="1:12" ht="13.5" customHeight="1" x14ac:dyDescent="0.35">
      <c r="B6" s="97"/>
      <c r="C6" s="97"/>
      <c r="D6" s="97"/>
      <c r="E6" s="97"/>
      <c r="F6" s="97"/>
      <c r="G6" s="97"/>
      <c r="H6" s="97"/>
      <c r="I6" s="97"/>
      <c r="J6" s="97"/>
    </row>
    <row r="7" spans="1:12" s="43" customFormat="1" ht="179.15" customHeight="1" x14ac:dyDescent="0.35">
      <c r="B7" s="97"/>
      <c r="C7" s="97"/>
      <c r="D7" s="97"/>
      <c r="E7" s="97"/>
      <c r="F7" s="97"/>
      <c r="G7" s="97"/>
      <c r="H7" s="97"/>
      <c r="I7" s="97"/>
      <c r="J7" s="97"/>
    </row>
    <row r="8" spans="1:12" s="43" customFormat="1" ht="154.4" customHeight="1" x14ac:dyDescent="0.35">
      <c r="B8" s="97"/>
      <c r="C8" s="97"/>
      <c r="D8" s="97"/>
      <c r="E8" s="97"/>
      <c r="F8" s="97"/>
      <c r="G8" s="97"/>
      <c r="H8" s="97"/>
      <c r="I8" s="97"/>
      <c r="J8" s="97"/>
    </row>
    <row r="9" spans="1:12" s="43" customFormat="1" ht="222" customHeight="1" x14ac:dyDescent="0.35">
      <c r="B9" s="97"/>
      <c r="C9" s="97"/>
      <c r="D9" s="97"/>
      <c r="E9" s="97"/>
      <c r="F9" s="97"/>
      <c r="G9" s="97"/>
      <c r="H9" s="97"/>
      <c r="I9" s="97"/>
      <c r="J9" s="97"/>
    </row>
    <row r="10" spans="1:12" s="43" customFormat="1" ht="60" customHeight="1" x14ac:dyDescent="0.35">
      <c r="B10" s="97"/>
      <c r="C10" s="97"/>
      <c r="D10" s="97"/>
      <c r="E10" s="97"/>
      <c r="F10" s="97"/>
      <c r="G10" s="97"/>
      <c r="H10" s="97"/>
      <c r="I10" s="97"/>
      <c r="J10" s="97"/>
    </row>
    <row r="11" spans="1:12" ht="31.4" customHeight="1" x14ac:dyDescent="0.35">
      <c r="B11" s="94"/>
      <c r="C11" s="94"/>
      <c r="D11" s="94"/>
      <c r="E11" s="94"/>
      <c r="F11" s="94"/>
      <c r="G11" s="94"/>
      <c r="H11" s="94"/>
      <c r="I11" s="94"/>
    </row>
    <row r="12" spans="1:12" ht="31.4" customHeight="1" x14ac:dyDescent="0.35">
      <c r="B12" s="94"/>
      <c r="C12" s="94"/>
      <c r="D12" s="94"/>
      <c r="E12" s="94"/>
      <c r="F12" s="94"/>
      <c r="G12" s="94"/>
      <c r="H12" s="94"/>
      <c r="I12" s="94"/>
    </row>
    <row r="13" spans="1:12" ht="14.9" customHeight="1" x14ac:dyDescent="0.35">
      <c r="B13" s="44"/>
      <c r="C13" s="44"/>
      <c r="D13" s="44"/>
      <c r="E13" s="44"/>
      <c r="F13" s="44"/>
      <c r="G13" s="44"/>
      <c r="H13" s="44"/>
      <c r="I13" s="44"/>
    </row>
    <row r="14" spans="1:12" ht="14.9" customHeight="1" x14ac:dyDescent="0.35">
      <c r="B14" s="45"/>
      <c r="C14" s="45"/>
      <c r="D14" s="45"/>
      <c r="E14" s="45"/>
      <c r="F14" s="45"/>
      <c r="G14" s="45"/>
      <c r="H14" s="45"/>
      <c r="I14" s="45"/>
    </row>
    <row r="15" spans="1:12" ht="14.9" customHeight="1" x14ac:dyDescent="0.35">
      <c r="B15" s="45"/>
      <c r="C15" s="45"/>
      <c r="D15" s="45"/>
      <c r="E15" s="45"/>
      <c r="F15" s="45"/>
      <c r="G15" s="45"/>
      <c r="H15" s="45"/>
      <c r="I15" s="45"/>
    </row>
    <row r="16" spans="1:12" ht="14.9" customHeight="1" x14ac:dyDescent="0.35">
      <c r="B16" s="45"/>
      <c r="C16" s="45"/>
      <c r="D16" s="45"/>
      <c r="E16" s="45"/>
      <c r="F16" s="45"/>
      <c r="G16" s="45"/>
      <c r="H16" s="45"/>
      <c r="I16" s="45"/>
    </row>
    <row r="17" spans="2:9" ht="14.9" customHeight="1" x14ac:dyDescent="0.35">
      <c r="B17" s="45"/>
      <c r="C17" s="45"/>
      <c r="D17" s="45"/>
      <c r="E17" s="45"/>
      <c r="F17" s="45"/>
      <c r="G17" s="45"/>
      <c r="H17" s="45"/>
      <c r="I17" s="45"/>
    </row>
    <row r="18" spans="2:9" ht="14.9" customHeight="1" x14ac:dyDescent="0.35">
      <c r="B18" s="45"/>
      <c r="C18" s="45"/>
      <c r="D18" s="45"/>
      <c r="E18" s="45"/>
      <c r="F18" s="45"/>
      <c r="G18" s="45"/>
      <c r="H18" s="45"/>
      <c r="I18" s="45"/>
    </row>
    <row r="19" spans="2:9" ht="14.9" customHeight="1" x14ac:dyDescent="0.35">
      <c r="B19" s="45"/>
      <c r="C19" s="45"/>
      <c r="D19" s="45"/>
      <c r="E19" s="45"/>
      <c r="F19" s="45"/>
      <c r="G19" s="45"/>
      <c r="H19" s="45"/>
      <c r="I19" s="45"/>
    </row>
    <row r="20" spans="2:9" ht="14.9" customHeight="1" x14ac:dyDescent="0.35">
      <c r="B20" s="45"/>
      <c r="C20" s="45"/>
      <c r="D20" s="45"/>
      <c r="E20" s="45"/>
      <c r="F20" s="45"/>
      <c r="G20" s="45"/>
      <c r="H20" s="45"/>
      <c r="I20" s="45"/>
    </row>
    <row r="21" spans="2:9" ht="14.9" customHeight="1" x14ac:dyDescent="0.35">
      <c r="B21" s="45"/>
      <c r="C21" s="45"/>
      <c r="D21" s="45"/>
      <c r="E21" s="45"/>
      <c r="F21" s="45"/>
      <c r="G21" s="45"/>
      <c r="H21" s="45"/>
      <c r="I21" s="45"/>
    </row>
    <row r="22" spans="2:9" ht="14.9" customHeight="1" x14ac:dyDescent="0.35">
      <c r="B22" s="45"/>
      <c r="C22" s="45"/>
      <c r="D22" s="45"/>
      <c r="E22" s="45"/>
      <c r="F22" s="45"/>
      <c r="G22" s="45"/>
      <c r="H22" s="45"/>
      <c r="I22" s="45"/>
    </row>
    <row r="23" spans="2:9" ht="14.9" customHeight="1" x14ac:dyDescent="0.35">
      <c r="B23" s="45"/>
      <c r="C23" s="45"/>
      <c r="D23" s="45"/>
      <c r="E23" s="45"/>
      <c r="F23" s="45"/>
      <c r="G23" s="45"/>
      <c r="H23" s="45"/>
      <c r="I23" s="45"/>
    </row>
    <row r="24" spans="2:9" ht="14.9" customHeight="1" x14ac:dyDescent="0.35">
      <c r="B24" s="45"/>
      <c r="C24" s="45"/>
      <c r="D24" s="45"/>
      <c r="E24" s="45"/>
      <c r="F24" s="45"/>
      <c r="G24" s="45"/>
      <c r="H24" s="45"/>
      <c r="I24" s="45"/>
    </row>
    <row r="25" spans="2:9" ht="14.9" customHeight="1" x14ac:dyDescent="0.35">
      <c r="B25" s="45"/>
      <c r="C25" s="45"/>
      <c r="D25" s="45"/>
      <c r="E25" s="45"/>
      <c r="F25" s="45"/>
      <c r="G25" s="45"/>
      <c r="H25" s="45"/>
      <c r="I25" s="45"/>
    </row>
    <row r="26" spans="2:9" ht="14.9" customHeight="1" x14ac:dyDescent="0.35">
      <c r="B26" s="45"/>
      <c r="C26" s="45"/>
      <c r="D26" s="45"/>
      <c r="E26" s="45"/>
      <c r="F26" s="45"/>
      <c r="G26" s="45"/>
      <c r="H26" s="45"/>
      <c r="I26" s="45"/>
    </row>
    <row r="27" spans="2:9" ht="14.9" customHeight="1" x14ac:dyDescent="0.35">
      <c r="B27" s="45"/>
      <c r="C27" s="45"/>
      <c r="D27" s="45"/>
      <c r="E27" s="45"/>
      <c r="F27" s="45"/>
      <c r="G27" s="45"/>
      <c r="H27" s="45"/>
      <c r="I27" s="45"/>
    </row>
    <row r="28" spans="2:9" ht="14.9" customHeight="1" x14ac:dyDescent="0.35">
      <c r="B28" s="45"/>
      <c r="C28" s="45"/>
      <c r="D28" s="45"/>
      <c r="E28" s="45"/>
      <c r="F28" s="45"/>
      <c r="G28" s="45"/>
      <c r="H28" s="45"/>
      <c r="I28" s="45"/>
    </row>
    <row r="29" spans="2:9" ht="14.9" customHeight="1" x14ac:dyDescent="0.35">
      <c r="B29" s="45"/>
      <c r="C29" s="45"/>
      <c r="D29" s="45"/>
      <c r="E29" s="45"/>
      <c r="F29" s="45"/>
      <c r="G29" s="45"/>
      <c r="H29" s="45"/>
      <c r="I29" s="45"/>
    </row>
    <row r="30" spans="2:9" ht="14.9" customHeight="1" x14ac:dyDescent="0.35">
      <c r="B30" s="45"/>
      <c r="C30" s="45"/>
      <c r="D30" s="45"/>
      <c r="E30" s="45"/>
      <c r="F30" s="45"/>
      <c r="G30" s="45"/>
      <c r="H30" s="45"/>
      <c r="I30" s="45"/>
    </row>
    <row r="31" spans="2:9" ht="14.9" customHeight="1" x14ac:dyDescent="0.35">
      <c r="B31" s="45"/>
      <c r="C31" s="45"/>
      <c r="D31" s="45"/>
      <c r="E31" s="45"/>
      <c r="F31" s="45"/>
      <c r="G31" s="45"/>
      <c r="H31" s="45"/>
      <c r="I31" s="45"/>
    </row>
    <row r="32" spans="2:9" ht="14.9" customHeight="1" x14ac:dyDescent="0.35">
      <c r="B32" s="45"/>
      <c r="C32" s="45"/>
      <c r="D32" s="45"/>
      <c r="E32" s="45"/>
      <c r="F32" s="45"/>
      <c r="G32" s="45"/>
      <c r="H32" s="45"/>
      <c r="I32" s="45"/>
    </row>
    <row r="33" spans="2:9" ht="14.9" customHeight="1" x14ac:dyDescent="0.35">
      <c r="B33" s="45"/>
      <c r="C33" s="45"/>
      <c r="D33" s="45"/>
      <c r="E33" s="45"/>
      <c r="F33" s="45"/>
      <c r="G33" s="45"/>
      <c r="H33" s="45"/>
      <c r="I33" s="45"/>
    </row>
    <row r="34" spans="2:9" ht="14.9" customHeight="1" x14ac:dyDescent="0.35">
      <c r="B34" s="45"/>
      <c r="C34" s="45"/>
      <c r="D34" s="45"/>
      <c r="E34" s="45"/>
      <c r="F34" s="45"/>
      <c r="G34" s="45"/>
      <c r="H34" s="45"/>
      <c r="I34" s="45"/>
    </row>
    <row r="35" spans="2:9" ht="14.9" customHeight="1" x14ac:dyDescent="0.35">
      <c r="B35" s="45"/>
      <c r="C35" s="45"/>
      <c r="D35" s="45"/>
      <c r="E35" s="45"/>
      <c r="F35" s="45"/>
      <c r="G35" s="45"/>
      <c r="H35" s="45"/>
      <c r="I35" s="45"/>
    </row>
    <row r="36" spans="2:9" ht="14.9" customHeight="1" x14ac:dyDescent="0.35">
      <c r="B36" s="45"/>
      <c r="C36" s="45"/>
      <c r="D36" s="45"/>
      <c r="E36" s="45"/>
      <c r="F36" s="45"/>
      <c r="G36" s="45"/>
      <c r="H36" s="45"/>
      <c r="I36" s="45"/>
    </row>
    <row r="37" spans="2:9" ht="14.9" customHeight="1" x14ac:dyDescent="0.35">
      <c r="B37" s="45"/>
      <c r="C37" s="45"/>
      <c r="D37" s="45"/>
      <c r="E37" s="45"/>
      <c r="F37" s="45"/>
      <c r="G37" s="45"/>
      <c r="H37" s="45"/>
      <c r="I37" s="45"/>
    </row>
    <row r="38" spans="2:9" ht="14.9" customHeight="1" x14ac:dyDescent="0.35">
      <c r="B38" s="45"/>
      <c r="C38" s="45"/>
      <c r="D38" s="45"/>
      <c r="E38" s="45"/>
      <c r="F38" s="45"/>
      <c r="G38" s="45"/>
      <c r="H38" s="45"/>
      <c r="I38" s="45"/>
    </row>
  </sheetData>
  <mergeCells count="5">
    <mergeCell ref="B12:I12"/>
    <mergeCell ref="D1:I1"/>
    <mergeCell ref="B11:I11"/>
    <mergeCell ref="A3:J3"/>
    <mergeCell ref="B5:J10"/>
  </mergeCells>
  <pageMargins left="0.7" right="0.7" top="0.75" bottom="0.75" header="0.3" footer="0.3"/>
  <pageSetup paperSize="9" scale="61"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F805-DDA9-4EC3-8822-5FC0AA1A3786}">
  <sheetPr codeName="Hoja9">
    <pageSetUpPr fitToPage="1"/>
  </sheetPr>
  <dimension ref="A1:I14"/>
  <sheetViews>
    <sheetView showGridLines="0" showRowColHeaders="0" zoomScale="90" zoomScaleNormal="90" zoomScaleSheetLayoutView="90" workbookViewId="0">
      <selection activeCell="K9" sqref="K9"/>
    </sheetView>
  </sheetViews>
  <sheetFormatPr baseColWidth="10" defaultColWidth="12" defaultRowHeight="15.5" x14ac:dyDescent="0.35"/>
  <cols>
    <col min="1" max="1" width="2.1796875" style="47" customWidth="1"/>
    <col min="2" max="2" width="4.1796875" style="47" customWidth="1"/>
    <col min="3" max="3" width="34.1796875" style="47" bestFit="1" customWidth="1"/>
    <col min="4" max="7" width="16.1796875" style="47" customWidth="1"/>
    <col min="8" max="8" width="2.453125" style="47" customWidth="1"/>
    <col min="9" max="9" width="16.81640625" style="47" customWidth="1"/>
    <col min="10" max="16384" width="12" style="47"/>
  </cols>
  <sheetData>
    <row r="1" spans="1:9" ht="54" customHeight="1" x14ac:dyDescent="0.35">
      <c r="B1" s="48"/>
    </row>
    <row r="2" spans="1:9" ht="24" customHeight="1" x14ac:dyDescent="0.35">
      <c r="B2" s="49"/>
      <c r="C2" s="99" t="s">
        <v>0</v>
      </c>
      <c r="D2" s="99"/>
      <c r="E2" s="99"/>
      <c r="F2" s="99"/>
      <c r="G2" s="99"/>
      <c r="H2" s="99"/>
      <c r="I2" s="99"/>
    </row>
    <row r="3" spans="1:9" ht="25.4" customHeight="1" x14ac:dyDescent="0.35">
      <c r="A3" s="50"/>
      <c r="B3" s="50"/>
      <c r="C3" s="50"/>
      <c r="D3" s="50"/>
      <c r="E3" s="50"/>
      <c r="F3" s="50"/>
      <c r="G3" s="50"/>
      <c r="H3" s="50"/>
      <c r="I3" s="10"/>
    </row>
    <row r="4" spans="1:9" s="53" customFormat="1" ht="11.25" customHeight="1" x14ac:dyDescent="0.3">
      <c r="A4" s="29"/>
      <c r="B4" s="7"/>
      <c r="C4" s="8"/>
      <c r="D4" s="7">
        <v>96</v>
      </c>
      <c r="E4" s="8"/>
      <c r="F4" s="8"/>
      <c r="G4" s="8"/>
      <c r="H4" s="83"/>
      <c r="I4" s="83"/>
    </row>
    <row r="5" spans="1:9" s="53" customFormat="1" ht="15" customHeight="1" x14ac:dyDescent="0.3">
      <c r="A5" s="7">
        <v>3</v>
      </c>
      <c r="B5" s="38" t="str">
        <f>VLOOKUP(A5,desplegables!C2:D5,2,0)</f>
        <v>FRECUENCIA DESPERDICIO (Actos)</v>
      </c>
      <c r="C5" s="19"/>
      <c r="D5" s="54"/>
      <c r="E5" s="54"/>
      <c r="F5" s="54"/>
      <c r="G5" s="54"/>
      <c r="H5" s="83"/>
      <c r="I5" s="83"/>
    </row>
    <row r="6" spans="1:9" s="20" customFormat="1" ht="18" customHeight="1" x14ac:dyDescent="0.35">
      <c r="A6" s="55"/>
      <c r="B6" s="98"/>
      <c r="C6" s="98"/>
      <c r="D6" s="56">
        <v>32073135.108767997</v>
      </c>
      <c r="E6" s="56">
        <v>31796651.899999999</v>
      </c>
      <c r="F6" s="56">
        <v>28579560.528701</v>
      </c>
      <c r="G6" s="56"/>
      <c r="H6" s="10"/>
      <c r="I6" s="10"/>
    </row>
    <row r="7" spans="1:9" x14ac:dyDescent="0.35">
      <c r="A7" s="10"/>
      <c r="B7" s="20"/>
      <c r="C7" s="20"/>
      <c r="D7" s="51">
        <v>4</v>
      </c>
      <c r="E7" s="51">
        <f>D7+1</f>
        <v>5</v>
      </c>
      <c r="F7" s="51">
        <f t="shared" ref="F7:G7" si="0">E7+1</f>
        <v>6</v>
      </c>
      <c r="G7" s="51">
        <f t="shared" si="0"/>
        <v>7</v>
      </c>
      <c r="H7" s="50"/>
      <c r="I7" s="10"/>
    </row>
    <row r="8" spans="1:9" ht="50.25" customHeight="1" thickBot="1" x14ac:dyDescent="0.4">
      <c r="A8" s="10"/>
      <c r="B8" s="11"/>
      <c r="C8" s="6"/>
      <c r="D8" s="5" t="str">
        <f>'ALIMENTACION KPI'!D2</f>
        <v>AÑO 2022</v>
      </c>
      <c r="E8" s="5" t="str">
        <f>'ALIMENTACION KPI'!E2</f>
        <v>AÑO 2023</v>
      </c>
      <c r="F8" s="5" t="str">
        <f>'ALIMENTACION KPI'!F2</f>
        <v>AÑO 2024</v>
      </c>
      <c r="G8" s="5" t="str">
        <f>'ALIMENTACION KPI'!G2</f>
        <v>AÑO 2025</v>
      </c>
      <c r="H8" s="3"/>
      <c r="I8" s="28" t="str">
        <f>"Evolucion "&amp;G8&amp;" vs "&amp;F8</f>
        <v>Evolucion AÑO 2025 vs AÑO 2024</v>
      </c>
    </row>
    <row r="9" spans="1:9" ht="25.4" customHeight="1" x14ac:dyDescent="0.35">
      <c r="A9" s="52"/>
      <c r="B9" s="52"/>
      <c r="C9" s="57" t="s">
        <v>15</v>
      </c>
      <c r="D9" s="12">
        <f>VLOOKUP($B$5&amp;$C9,'ALIMENTACION KPI'!$A:$L,D$7,0)</f>
        <v>5.1665262019446168</v>
      </c>
      <c r="E9" s="12">
        <f>VLOOKUP($B$5&amp;$C9,'ALIMENTACION KPI'!$A:$L,E$7,0)</f>
        <v>5.2747432534625087</v>
      </c>
      <c r="F9" s="12">
        <f>VLOOKUP($B$5&amp;$C9,'ALIMENTACION KPI'!$A:$L,F$7,0)</f>
        <v>4.9350788100074565</v>
      </c>
      <c r="G9" s="12">
        <f>VLOOKUP($B$5&amp;$C9,'ALIMENTACION KPI'!$A:$L,G$7,0)</f>
        <v>4.8658318089768331</v>
      </c>
      <c r="H9" s="3"/>
      <c r="I9" s="84">
        <f>IFERROR(IF($A$5=2,(G9-F9),((G9/F9-1)*100)),"-")</f>
        <v>-1.403158970636964</v>
      </c>
    </row>
    <row r="10" spans="1:9" ht="25.4" customHeight="1" x14ac:dyDescent="0.35">
      <c r="A10" s="52"/>
      <c r="B10" s="52"/>
      <c r="C10" s="58" t="s">
        <v>16</v>
      </c>
      <c r="D10" s="12">
        <f>VLOOKUP($B$5&amp;$C10,'ALIMENTACION KPI'!$A:$L,D$7,0)</f>
        <v>3.6295468082484392</v>
      </c>
      <c r="E10" s="12">
        <f>VLOOKUP($B$5&amp;$C10,'ALIMENTACION KPI'!$A:$L,E$7,0)</f>
        <v>4.0254850775872582</v>
      </c>
      <c r="F10" s="12">
        <f>VLOOKUP($B$5&amp;$C10,'ALIMENTACION KPI'!$A:$L,F$7,0)</f>
        <v>3.9197184146409509</v>
      </c>
      <c r="G10" s="12">
        <f>VLOOKUP($B$5&amp;$C10,'ALIMENTACION KPI'!$A:$L,G$7,0)</f>
        <v>4.011928828565579</v>
      </c>
      <c r="H10" s="3"/>
      <c r="I10" s="84">
        <f>IFERROR(IF($A$5=2,(G10-F10),((G10/F10-1)*100)),"-")</f>
        <v>2.3524754630384503</v>
      </c>
    </row>
    <row r="11" spans="1:9" ht="25.4" customHeight="1" x14ac:dyDescent="0.35">
      <c r="A11" s="52"/>
      <c r="B11" s="52"/>
      <c r="C11" s="58" t="s">
        <v>17</v>
      </c>
      <c r="D11" s="12">
        <f>VLOOKUP($B$5&amp;$C11,'ALIMENTACION KPI'!$A:$L,D$7,0)</f>
        <v>3.9326381448842298</v>
      </c>
      <c r="E11" s="12">
        <f>VLOOKUP($B$5&amp;$C11,'ALIMENTACION KPI'!$A:$L,E$7,0)</f>
        <v>4.2075212135954958</v>
      </c>
      <c r="F11" s="12">
        <f>VLOOKUP($B$5&amp;$C11,'ALIMENTACION KPI'!$A:$L,F$7,0)</f>
        <v>3.603791044388144</v>
      </c>
      <c r="G11" s="12">
        <f>VLOOKUP($B$5&amp;$C11,'ALIMENTACION KPI'!$A:$L,G$7,0)</f>
        <v>3.7109077452246821</v>
      </c>
      <c r="H11" s="3"/>
      <c r="I11" s="84">
        <f t="shared" ref="I11:I13" si="1">IFERROR(IF($A$5=2,(G11-F11),((G11/F11-1)*100)),"-")</f>
        <v>2.9723338428109258</v>
      </c>
    </row>
    <row r="12" spans="1:9" ht="25.4" customHeight="1" x14ac:dyDescent="0.35">
      <c r="A12" s="52"/>
      <c r="B12" s="52"/>
      <c r="C12" s="59" t="s">
        <v>18</v>
      </c>
      <c r="D12" s="12">
        <f>VLOOKUP($B$5&amp;$C12,'ALIMENTACION KPI'!$A:$L,D$7,0)</f>
        <v>3.1117902537897333</v>
      </c>
      <c r="E12" s="12">
        <f>VLOOKUP($B$5&amp;$C12,'ALIMENTACION KPI'!$A:$L,E$7,0)</f>
        <v>3.2788448304172433</v>
      </c>
      <c r="F12" s="12">
        <f>VLOOKUP($B$5&amp;$C12,'ALIMENTACION KPI'!$A:$L,F$7,0)</f>
        <v>2.6080129466633695</v>
      </c>
      <c r="G12" s="12">
        <f>VLOOKUP($B$5&amp;$C12,'ALIMENTACION KPI'!$A:$L,G$7,0)</f>
        <v>2.8716316560740549</v>
      </c>
      <c r="H12" s="3"/>
      <c r="I12" s="84">
        <f t="shared" si="1"/>
        <v>10.108029170175437</v>
      </c>
    </row>
    <row r="13" spans="1:9" ht="25.4" customHeight="1" x14ac:dyDescent="0.35">
      <c r="A13" s="52"/>
      <c r="B13" s="52"/>
      <c r="C13" s="59" t="s">
        <v>19</v>
      </c>
      <c r="D13" s="86">
        <f>VLOOKUP($B$5&amp;$C13,'ALIMENTACION KPI'!$A:$L,D$7,0)</f>
        <v>6.8305745700861022</v>
      </c>
      <c r="E13" s="86">
        <f>VLOOKUP($B$5&amp;$C13,'ALIMENTACION KPI'!$A:$L,E$7,0)</f>
        <v>6.551140780829277</v>
      </c>
      <c r="F13" s="86">
        <f>VLOOKUP($B$5&amp;$C13,'ALIMENTACION KPI'!$A:$L,F$7,0)</f>
        <v>6.4679045047066026</v>
      </c>
      <c r="G13" s="86">
        <f>VLOOKUP($B$5&amp;$C13,'ALIMENTACION KPI'!$A:$L,G$7,0)</f>
        <v>5.7665270496340106</v>
      </c>
      <c r="H13" s="3"/>
      <c r="I13" s="84">
        <f t="shared" si="1"/>
        <v>-10.843967386380083</v>
      </c>
    </row>
    <row r="14" spans="1:9" ht="25.4" customHeight="1" x14ac:dyDescent="0.35">
      <c r="A14" s="52"/>
      <c r="B14" s="52"/>
      <c r="C14" s="58" t="s">
        <v>20</v>
      </c>
      <c r="D14" s="86">
        <f>VLOOKUP($B$5&amp;$C14,'ALIMENTACION KPI'!$A:$L,D$7,0)</f>
        <v>3.0359580136982909</v>
      </c>
      <c r="E14" s="86">
        <f>VLOOKUP($B$5&amp;$C14,'ALIMENTACION KPI'!$A:$L,E$7,0)</f>
        <v>2.8948942600552776</v>
      </c>
      <c r="F14" s="86">
        <f>VLOOKUP($B$5&amp;$C14,'ALIMENTACION KPI'!$A:$L,F$7,0)</f>
        <v>2.2244426871381902</v>
      </c>
      <c r="G14" s="86">
        <f>VLOOKUP($B$5&amp;$C14,'ALIMENTACION KPI'!$A:$L,G$7,0)</f>
        <v>3.4365858558507409</v>
      </c>
      <c r="H14" s="3"/>
      <c r="I14" s="84">
        <f>IFERROR(IF($A$5=2,(G14-F14),((G14/F14-1)*100)),"-")</f>
        <v>54.491993689979388</v>
      </c>
    </row>
  </sheetData>
  <sheetProtection sheet="1" objects="1" scenarios="1"/>
  <mergeCells count="2">
    <mergeCell ref="B6:C6"/>
    <mergeCell ref="C2:I2"/>
  </mergeCells>
  <conditionalFormatting sqref="I9:I14">
    <cfRule type="containsErrors" dxfId="7" priority="1">
      <formula>ISERROR(I9)</formula>
    </cfRule>
  </conditionalFormatting>
  <pageMargins left="0.25" right="0.25" top="0.75" bottom="0.75" header="0.3" footer="0.3"/>
  <pageSetup paperSize="9" orientation="landscape" r:id="rId1"/>
  <ignoredErrors>
    <ignoredError sqref="B5 E7:G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Drop Down 1">
              <controlPr defaultSize="0" autoLine="0" autoPict="0">
                <anchor moveWithCells="1">
                  <from>
                    <xdr:col>1</xdr:col>
                    <xdr:colOff>279400</xdr:colOff>
                    <xdr:row>3</xdr:row>
                    <xdr:rowOff>12700</xdr:rowOff>
                  </from>
                  <to>
                    <xdr:col>3</xdr:col>
                    <xdr:colOff>584200</xdr:colOff>
                    <xdr:row>5</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37C65-4BCA-4EE3-B0B8-8D3B0B340F26}">
  <sheetPr codeName="Hoja2">
    <tabColor theme="7"/>
  </sheetPr>
  <dimension ref="A1:J26"/>
  <sheetViews>
    <sheetView topLeftCell="B1" workbookViewId="0">
      <selection activeCell="F34" sqref="F34"/>
    </sheetView>
  </sheetViews>
  <sheetFormatPr baseColWidth="10" defaultColWidth="11.453125" defaultRowHeight="14.5" x14ac:dyDescent="0.35"/>
  <cols>
    <col min="1" max="1" width="39.54296875" bestFit="1" customWidth="1"/>
    <col min="2" max="2" width="43.81640625" bestFit="1" customWidth="1"/>
    <col min="3" max="3" width="20.81640625" bestFit="1" customWidth="1"/>
    <col min="4" max="4" width="11.54296875" style="1" bestFit="1" customWidth="1"/>
    <col min="5" max="6" width="25.1796875" bestFit="1" customWidth="1"/>
    <col min="7" max="7" width="27.453125" bestFit="1" customWidth="1"/>
  </cols>
  <sheetData>
    <row r="1" spans="1:10" x14ac:dyDescent="0.35">
      <c r="B1" t="s">
        <v>21</v>
      </c>
      <c r="C1" t="s">
        <v>22</v>
      </c>
      <c r="D1">
        <v>0</v>
      </c>
    </row>
    <row r="2" spans="1:10" x14ac:dyDescent="0.35">
      <c r="B2">
        <v>0</v>
      </c>
      <c r="C2">
        <v>0</v>
      </c>
      <c r="D2" t="s">
        <v>23</v>
      </c>
      <c r="E2" t="s">
        <v>24</v>
      </c>
      <c r="F2" t="s">
        <v>25</v>
      </c>
      <c r="G2" t="s">
        <v>26</v>
      </c>
    </row>
    <row r="3" spans="1:10" x14ac:dyDescent="0.35">
      <c r="A3" t="str">
        <f>B3&amp;C3</f>
        <v>VOLUMEN (Miles kg ó litros)Total Alimentación</v>
      </c>
      <c r="B3" t="s">
        <v>27</v>
      </c>
      <c r="C3" t="s">
        <v>15</v>
      </c>
      <c r="D3">
        <v>30160.528463530998</v>
      </c>
      <c r="E3">
        <v>30742.667955224999</v>
      </c>
      <c r="F3">
        <v>28031.022268868001</v>
      </c>
      <c r="G3">
        <v>28119.268295178001</v>
      </c>
    </row>
    <row r="4" spans="1:10" x14ac:dyDescent="0.35">
      <c r="A4" t="str">
        <f>B3&amp;C4</f>
        <v>VOLUMEN (Miles kg ó litros).T.Alimentos TOTAL ING</v>
      </c>
      <c r="B4">
        <v>0</v>
      </c>
      <c r="C4" t="s">
        <v>16</v>
      </c>
      <c r="D4">
        <v>15814.160551277</v>
      </c>
      <c r="E4">
        <v>16426.814656289</v>
      </c>
      <c r="F4">
        <v>15274.758866635</v>
      </c>
      <c r="G4">
        <v>14798.625208235</v>
      </c>
    </row>
    <row r="5" spans="1:10" x14ac:dyDescent="0.35">
      <c r="A5" t="str">
        <f>B3&amp;C5</f>
        <v>VOLUMEN (Miles kg ó litros)Total Bebidas</v>
      </c>
      <c r="B5">
        <v>0</v>
      </c>
      <c r="C5" t="s">
        <v>17</v>
      </c>
      <c r="D5">
        <v>13535.288427020001</v>
      </c>
      <c r="E5">
        <v>13594.041135893</v>
      </c>
      <c r="F5">
        <v>12157.743588109999</v>
      </c>
      <c r="G5">
        <v>12623.083148287</v>
      </c>
    </row>
    <row r="6" spans="1:10" x14ac:dyDescent="0.35">
      <c r="A6" t="str">
        <f>B3&amp;C6</f>
        <v>VOLUMEN (Miles kg ó litros)Total Bebidas Frias</v>
      </c>
      <c r="B6">
        <v>0</v>
      </c>
      <c r="C6" t="s">
        <v>18</v>
      </c>
      <c r="D6">
        <v>12711.785104395</v>
      </c>
      <c r="E6">
        <v>12627.238816143001</v>
      </c>
      <c r="F6">
        <v>11292.00390186</v>
      </c>
      <c r="G6">
        <v>11788.220779037001</v>
      </c>
    </row>
    <row r="7" spans="1:10" x14ac:dyDescent="0.35">
      <c r="A7" t="str">
        <f>B3&amp;C7</f>
        <v>VOLUMEN (Miles kg ó litros)Total Bebidas Calientes</v>
      </c>
      <c r="B7">
        <v>0</v>
      </c>
      <c r="C7" t="s">
        <v>19</v>
      </c>
      <c r="D7">
        <v>823.50332262500001</v>
      </c>
      <c r="E7">
        <v>966.80231975000004</v>
      </c>
      <c r="F7">
        <v>865.73968624999998</v>
      </c>
      <c r="G7">
        <v>834.86236925000003</v>
      </c>
    </row>
    <row r="8" spans="1:10" x14ac:dyDescent="0.35">
      <c r="A8" t="str">
        <f>B3&amp;C8</f>
        <v>VOLUMEN (Miles kg ó litros)Total Aperitivos</v>
      </c>
      <c r="B8">
        <v>0</v>
      </c>
      <c r="C8" t="s">
        <v>20</v>
      </c>
      <c r="D8">
        <v>811.079485234</v>
      </c>
      <c r="E8">
        <v>721.81216304300006</v>
      </c>
      <c r="F8">
        <v>598.51981412300006</v>
      </c>
      <c r="G8">
        <v>697.55993865599999</v>
      </c>
    </row>
    <row r="9" spans="1:10" x14ac:dyDescent="0.35">
      <c r="A9" t="str">
        <f>B9&amp;C9</f>
        <v>PENETRACION (%)Total Alimentación</v>
      </c>
      <c r="B9" t="s">
        <v>28</v>
      </c>
      <c r="C9" t="s">
        <v>15</v>
      </c>
      <c r="D9">
        <v>46.129010000000001</v>
      </c>
      <c r="E9">
        <v>43.235799999999998</v>
      </c>
      <c r="F9">
        <v>43.821190000000001</v>
      </c>
      <c r="G9">
        <v>41.485840000000003</v>
      </c>
      <c r="J9" s="35"/>
    </row>
    <row r="10" spans="1:10" x14ac:dyDescent="0.35">
      <c r="A10" t="str">
        <f>B9&amp;C10</f>
        <v>PENETRACION (%).T.Alimentos TOTAL ING</v>
      </c>
      <c r="B10">
        <v>0</v>
      </c>
      <c r="C10" t="s">
        <v>16</v>
      </c>
      <c r="D10">
        <v>33.775640000000003</v>
      </c>
      <c r="E10">
        <v>29.539190000000001</v>
      </c>
      <c r="F10">
        <v>30.291499999999999</v>
      </c>
      <c r="G10">
        <v>27.998719999999999</v>
      </c>
      <c r="J10" s="35"/>
    </row>
    <row r="11" spans="1:10" x14ac:dyDescent="0.35">
      <c r="A11" t="str">
        <f>B9&amp;C11</f>
        <v>PENETRACION (%)Total Bebidas</v>
      </c>
      <c r="B11">
        <v>0</v>
      </c>
      <c r="C11" t="s">
        <v>17</v>
      </c>
      <c r="D11">
        <v>24.330020000000001</v>
      </c>
      <c r="E11">
        <v>24.026879999999998</v>
      </c>
      <c r="F11">
        <v>24.274149999999999</v>
      </c>
      <c r="G11">
        <v>23.709949999999999</v>
      </c>
      <c r="J11" s="35"/>
    </row>
    <row r="12" spans="1:10" x14ac:dyDescent="0.35">
      <c r="A12" t="str">
        <f>B9&amp;C12</f>
        <v>PENETRACION (%)Total Bebidas Frias</v>
      </c>
      <c r="B12">
        <v>0</v>
      </c>
      <c r="C12" t="s">
        <v>18</v>
      </c>
      <c r="D12">
        <v>24.424199999999999</v>
      </c>
      <c r="E12">
        <v>24.315989999999999</v>
      </c>
      <c r="F12">
        <v>25.879729999999999</v>
      </c>
      <c r="G12">
        <v>23.74126</v>
      </c>
      <c r="J12" s="35"/>
    </row>
    <row r="13" spans="1:10" x14ac:dyDescent="0.35">
      <c r="A13" t="str">
        <f>B9&amp;C13</f>
        <v>PENETRACION (%)Total Bebidas Calientes</v>
      </c>
      <c r="B13">
        <v>0</v>
      </c>
      <c r="C13" t="s">
        <v>19</v>
      </c>
      <c r="D13">
        <v>3.1509200000000002</v>
      </c>
      <c r="E13">
        <v>3.426304</v>
      </c>
      <c r="F13">
        <v>3.2648419999999998</v>
      </c>
      <c r="G13">
        <v>3.5797300000000001</v>
      </c>
      <c r="J13" s="35"/>
    </row>
    <row r="14" spans="1:10" x14ac:dyDescent="0.35">
      <c r="A14" t="str">
        <f>B9&amp;C14</f>
        <v>PENETRACION (%)Total Aperitivos</v>
      </c>
      <c r="B14">
        <v>0</v>
      </c>
      <c r="C14" t="s">
        <v>20</v>
      </c>
      <c r="D14">
        <v>7.0038600000000004</v>
      </c>
      <c r="E14">
        <v>6.5704789999999997</v>
      </c>
      <c r="F14">
        <v>6.2907999999999999</v>
      </c>
      <c r="G14">
        <v>5.0974500000000003</v>
      </c>
      <c r="J14" s="35"/>
    </row>
    <row r="15" spans="1:10" x14ac:dyDescent="0.35">
      <c r="A15" t="str">
        <f>B15&amp;C15</f>
        <v>FRECUENCIA DESPERDICIO (Actos)Total Alimentación</v>
      </c>
      <c r="B15" t="s">
        <v>29</v>
      </c>
      <c r="C15" t="s">
        <v>15</v>
      </c>
      <c r="D15">
        <v>5.1665262019446168</v>
      </c>
      <c r="E15">
        <v>5.2747432534625087</v>
      </c>
      <c r="F15">
        <v>4.9350788100074565</v>
      </c>
      <c r="G15">
        <v>4.8658318089768331</v>
      </c>
    </row>
    <row r="16" spans="1:10" x14ac:dyDescent="0.35">
      <c r="A16" t="str">
        <f>B15&amp;C16</f>
        <v>FRECUENCIA DESPERDICIO (Actos).T.Alimentos TOTAL ING</v>
      </c>
      <c r="B16">
        <v>0</v>
      </c>
      <c r="C16" t="s">
        <v>16</v>
      </c>
      <c r="D16">
        <v>3.6295468082484392</v>
      </c>
      <c r="E16">
        <v>4.0254850775872582</v>
      </c>
      <c r="F16">
        <v>3.9197184146409509</v>
      </c>
      <c r="G16">
        <v>4.011928828565579</v>
      </c>
    </row>
    <row r="17" spans="1:7" x14ac:dyDescent="0.35">
      <c r="A17" t="str">
        <f>B15&amp;C17</f>
        <v>FRECUENCIA DESPERDICIO (Actos)Total Bebidas</v>
      </c>
      <c r="B17">
        <v>0</v>
      </c>
      <c r="C17" t="s">
        <v>17</v>
      </c>
      <c r="D17">
        <v>3.9326381448842298</v>
      </c>
      <c r="E17">
        <v>4.2075212135954958</v>
      </c>
      <c r="F17">
        <v>3.603791044388144</v>
      </c>
      <c r="G17">
        <v>3.7109077452246821</v>
      </c>
    </row>
    <row r="18" spans="1:7" x14ac:dyDescent="0.35">
      <c r="A18" t="str">
        <f>B15&amp;C18</f>
        <v>FRECUENCIA DESPERDICIO (Actos)Total Bebidas Frias</v>
      </c>
      <c r="B18">
        <v>0</v>
      </c>
      <c r="C18" t="s">
        <v>18</v>
      </c>
      <c r="D18">
        <v>3.1117902537897333</v>
      </c>
      <c r="E18">
        <v>3.2788448304172433</v>
      </c>
      <c r="F18">
        <v>2.6080129466633695</v>
      </c>
      <c r="G18">
        <v>2.8716316560740549</v>
      </c>
    </row>
    <row r="19" spans="1:7" x14ac:dyDescent="0.35">
      <c r="A19" t="str">
        <f>B15&amp;C19</f>
        <v>FRECUENCIA DESPERDICIO (Actos)Total Bebidas Calientes</v>
      </c>
      <c r="B19">
        <v>0</v>
      </c>
      <c r="C19" t="s">
        <v>19</v>
      </c>
      <c r="D19">
        <v>6.8305745700861022</v>
      </c>
      <c r="E19">
        <v>6.551140780829277</v>
      </c>
      <c r="F19">
        <v>6.4679045047066026</v>
      </c>
      <c r="G19">
        <v>5.7665270496340106</v>
      </c>
    </row>
    <row r="20" spans="1:7" x14ac:dyDescent="0.35">
      <c r="A20" t="str">
        <f>B15&amp;C20</f>
        <v>FRECUENCIA DESPERDICIO (Actos)Total Aperitivos</v>
      </c>
      <c r="B20">
        <v>0</v>
      </c>
      <c r="C20" t="s">
        <v>20</v>
      </c>
      <c r="D20">
        <v>3.0359580136982909</v>
      </c>
      <c r="E20">
        <v>2.8948942600552776</v>
      </c>
      <c r="F20">
        <v>2.2244426871381902</v>
      </c>
      <c r="G20">
        <v>3.4365858558507409</v>
      </c>
    </row>
    <row r="21" spans="1:7" x14ac:dyDescent="0.35">
      <c r="A21" t="str">
        <f>B21&amp;C21</f>
        <v>DESPERDICIO PER CAPITA (kg ó litros por individuo)Total Alimentación</v>
      </c>
      <c r="B21" t="s">
        <v>30</v>
      </c>
      <c r="C21" t="s">
        <v>15</v>
      </c>
      <c r="D21">
        <v>0.87178483714102761</v>
      </c>
      <c r="E21">
        <v>0.87863890171348369</v>
      </c>
      <c r="F21">
        <v>0.78961247636875886</v>
      </c>
      <c r="G21">
        <v>0.78250398640913088</v>
      </c>
    </row>
    <row r="22" spans="1:7" x14ac:dyDescent="0.35">
      <c r="A22" t="str">
        <f>B21&amp;C22</f>
        <v>DESPERDICIO PER CAPITA (kg ó litros por individuo).T.Alimentos TOTAL ING</v>
      </c>
      <c r="B22">
        <v>0</v>
      </c>
      <c r="C22" t="s">
        <v>16</v>
      </c>
      <c r="D22">
        <v>0.45710561267846073</v>
      </c>
      <c r="E22">
        <v>0.46948544063535197</v>
      </c>
      <c r="F22">
        <v>0.43027819871731182</v>
      </c>
      <c r="G22">
        <v>0.41181648129405574</v>
      </c>
    </row>
    <row r="23" spans="1:7" x14ac:dyDescent="0.35">
      <c r="A23" t="str">
        <f>B21&amp;C23</f>
        <v>DESPERDICIO PER CAPITA (kg ó litros por individuo)Total Bebidas</v>
      </c>
      <c r="B23">
        <v>0</v>
      </c>
      <c r="C23" t="s">
        <v>17</v>
      </c>
      <c r="D23">
        <v>0.39123517738991548</v>
      </c>
      <c r="E23">
        <v>0.38852374678120716</v>
      </c>
      <c r="F23">
        <v>0.34247432305518172</v>
      </c>
      <c r="G23">
        <v>0.35127563276552048</v>
      </c>
    </row>
    <row r="24" spans="1:7" x14ac:dyDescent="0.35">
      <c r="A24" t="str">
        <f>B21&amp;C24</f>
        <v>DESPERDICIO PER CAPITA (kg ó litros por individuo)Total Bebidas Frias</v>
      </c>
      <c r="B24">
        <v>0</v>
      </c>
      <c r="C24" t="s">
        <v>18</v>
      </c>
      <c r="D24">
        <v>0.36743194687014002</v>
      </c>
      <c r="E24">
        <v>0.3608921306075546</v>
      </c>
      <c r="F24">
        <v>0.31808711496464148</v>
      </c>
      <c r="G24">
        <v>0.32804302221801812</v>
      </c>
    </row>
    <row r="25" spans="1:7" x14ac:dyDescent="0.35">
      <c r="A25" t="str">
        <f>B21&amp;C25</f>
        <v>DESPERDICIO PER CAPITA (kg ó litros por individuo)Total Bebidas Calientes</v>
      </c>
      <c r="B25">
        <v>0</v>
      </c>
      <c r="C25" t="s">
        <v>19</v>
      </c>
      <c r="D25">
        <v>2.3803213729775424E-2</v>
      </c>
      <c r="E25">
        <v>2.763164236544946E-2</v>
      </c>
      <c r="F25">
        <v>2.4387220893140032E-2</v>
      </c>
      <c r="G25">
        <v>2.3232568619713855E-2</v>
      </c>
    </row>
    <row r="26" spans="1:7" x14ac:dyDescent="0.35">
      <c r="A26" t="str">
        <f>B21&amp;C26</f>
        <v>DESPERDICIO PER CAPITA (kg ó litros por individuo)Total Aperitivos</v>
      </c>
      <c r="B26">
        <v>0</v>
      </c>
      <c r="C26" t="s">
        <v>20</v>
      </c>
      <c r="D26">
        <v>2.3444114685016088E-2</v>
      </c>
      <c r="E26">
        <v>2.0629714273864272E-2</v>
      </c>
      <c r="F26">
        <v>1.685984896528132E-2</v>
      </c>
      <c r="G26">
        <v>1.9411720858220186E-2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9F9E4-B3FC-4CB2-A178-02949351AF72}">
  <sheetPr codeName="Hoja1">
    <pageSetUpPr fitToPage="1"/>
  </sheetPr>
  <dimension ref="A1:J36"/>
  <sheetViews>
    <sheetView showGridLines="0" showRowColHeaders="0" zoomScale="85" zoomScaleNormal="85" zoomScaleSheetLayoutView="90" workbookViewId="0">
      <selection activeCell="E13" sqref="E13"/>
    </sheetView>
  </sheetViews>
  <sheetFormatPr baseColWidth="10" defaultColWidth="12" defaultRowHeight="15.5" x14ac:dyDescent="0.35"/>
  <cols>
    <col min="1" max="1" width="2.1796875" style="20" customWidth="1"/>
    <col min="2" max="2" width="16.1796875" style="47" customWidth="1"/>
    <col min="3" max="3" width="29.81640625" style="47" bestFit="1" customWidth="1"/>
    <col min="4" max="7" width="18.453125" style="47" customWidth="1"/>
    <col min="8" max="8" width="2.81640625" style="47" customWidth="1"/>
    <col min="9" max="9" width="23.81640625" style="47" customWidth="1"/>
    <col min="10" max="16384" width="12" style="47"/>
  </cols>
  <sheetData>
    <row r="1" spans="1:10" ht="50.5" customHeight="1" x14ac:dyDescent="0.35">
      <c r="B1" s="48"/>
    </row>
    <row r="2" spans="1:10" ht="7.5" customHeight="1" x14ac:dyDescent="0.35">
      <c r="B2" s="49"/>
    </row>
    <row r="3" spans="1:10" ht="57" customHeight="1" x14ac:dyDescent="0.35">
      <c r="A3" s="52"/>
      <c r="B3" s="52"/>
      <c r="C3" s="52"/>
      <c r="D3" s="99" t="s">
        <v>0</v>
      </c>
      <c r="E3" s="99"/>
      <c r="F3" s="99"/>
      <c r="G3" s="99"/>
      <c r="H3" s="81"/>
      <c r="I3" s="81"/>
      <c r="J3" s="81"/>
    </row>
    <row r="4" spans="1:10" s="53" customFormat="1" ht="11.25" customHeight="1" x14ac:dyDescent="0.3">
      <c r="A4" s="7"/>
      <c r="B4" s="7"/>
      <c r="C4" s="8"/>
      <c r="D4" s="7">
        <v>96</v>
      </c>
      <c r="E4" s="8"/>
      <c r="F4" s="8"/>
      <c r="G4" s="8"/>
    </row>
    <row r="5" spans="1:10" s="53" customFormat="1" ht="15" customHeight="1" x14ac:dyDescent="0.3">
      <c r="A5" s="7">
        <v>2</v>
      </c>
      <c r="B5" s="7" t="str">
        <f>VLOOKUP(A5,desplegables!E2:F3,2,0)</f>
        <v>PENETRACION (%)</v>
      </c>
      <c r="C5" s="19"/>
      <c r="D5" s="54"/>
      <c r="E5" s="54"/>
      <c r="F5" s="54"/>
      <c r="G5" s="54"/>
    </row>
    <row r="6" spans="1:10" s="20" customFormat="1" ht="18" customHeight="1" x14ac:dyDescent="0.35">
      <c r="A6" s="60"/>
      <c r="B6" s="98"/>
      <c r="C6" s="98"/>
      <c r="D6" s="56">
        <v>32073135.108767997</v>
      </c>
      <c r="E6" s="56">
        <v>31796651.899999999</v>
      </c>
      <c r="F6" s="56">
        <v>28579560.528701</v>
      </c>
      <c r="G6" s="56"/>
    </row>
    <row r="7" spans="1:10" x14ac:dyDescent="0.35">
      <c r="A7" s="20">
        <v>1</v>
      </c>
      <c r="B7" s="20" t="str">
        <f>VLOOKUP(A7,desplegables!A2:B7,2,0)</f>
        <v>Total Alimentación</v>
      </c>
      <c r="C7" s="20"/>
      <c r="D7" s="51">
        <v>5</v>
      </c>
      <c r="E7" s="51">
        <f>D7+1</f>
        <v>6</v>
      </c>
      <c r="F7" s="51">
        <f t="shared" ref="F7:G7" si="0">E7+1</f>
        <v>7</v>
      </c>
      <c r="G7" s="51">
        <f t="shared" si="0"/>
        <v>8</v>
      </c>
      <c r="H7" s="52"/>
    </row>
    <row r="8" spans="1:10" ht="50.25" customHeight="1" x14ac:dyDescent="0.35">
      <c r="B8" s="21"/>
      <c r="C8" s="22"/>
      <c r="D8" s="73" t="str">
        <f>'ALIMENTACION PERFIL'!E$1</f>
        <v>AÑO 2022</v>
      </c>
      <c r="E8" s="73" t="str">
        <f>'ALIMENTACION PERFIL'!F$1</f>
        <v>AÑO 2023</v>
      </c>
      <c r="F8" s="73" t="str">
        <f>'ALIMENTACION PERFIL'!G$1</f>
        <v>AÑO 2024</v>
      </c>
      <c r="G8" s="73" t="str">
        <f>'ALIMENTACION PERFIL'!H$1</f>
        <v>AÑO 2025</v>
      </c>
      <c r="I8" s="74" t="str">
        <f>"Dif. puntos "&amp;G8&amp;" vs "&amp;F8</f>
        <v>Dif. puntos AÑO 2025 vs AÑO 2024</v>
      </c>
    </row>
    <row r="9" spans="1:10" x14ac:dyDescent="0.35">
      <c r="A9" s="20" t="str">
        <f>'ALIMENTACION PERFIL'!D2</f>
        <v>T.ESPAÑA</v>
      </c>
      <c r="B9" s="100" t="s">
        <v>31</v>
      </c>
      <c r="C9" s="61" t="s">
        <v>32</v>
      </c>
      <c r="D9" s="14">
        <f>VLOOKUP($B$5&amp;$B$7&amp;$A9,'ALIMENTACION PERFIL'!$A:$L,D$7,0)</f>
        <v>46.129010000000001</v>
      </c>
      <c r="E9" s="14">
        <f>VLOOKUP($B$5&amp;$B$7&amp;$A9,'ALIMENTACION PERFIL'!$A:$L,E$7,0)</f>
        <v>43.235799999999998</v>
      </c>
      <c r="F9" s="14">
        <f>VLOOKUP($B$5&amp;$B$7&amp;$A9,'ALIMENTACION PERFIL'!$A:$L,F$7,0)</f>
        <v>43.821190000000001</v>
      </c>
      <c r="G9" s="14">
        <f>VLOOKUP($B$5&amp;$B$7&amp;$A9,'ALIMENTACION PERFIL'!$A:$L,G$7,0)</f>
        <v>41.485840000000003</v>
      </c>
      <c r="H9" s="3"/>
      <c r="I9" s="39">
        <f>IFERROR((G9-F9),"-")</f>
        <v>-2.3353499999999983</v>
      </c>
    </row>
    <row r="10" spans="1:10" x14ac:dyDescent="0.35">
      <c r="A10" s="20" t="str">
        <f>'ALIMENTACION PERFIL'!D3</f>
        <v>BCN AM</v>
      </c>
      <c r="B10" s="101"/>
      <c r="C10" s="62" t="s">
        <v>33</v>
      </c>
      <c r="D10" s="4">
        <f>VLOOKUP($B$5&amp;$B$7&amp;$A10,'ALIMENTACION PERFIL'!$A:$L,D$7,0)</f>
        <v>56.354300000000002</v>
      </c>
      <c r="E10" s="4">
        <f>VLOOKUP($B$5&amp;$B$7&amp;$A10,'ALIMENTACION PERFIL'!$A:$L,E$7,0)</f>
        <v>49.82752</v>
      </c>
      <c r="F10" s="4">
        <f>VLOOKUP($B$5&amp;$B$7&amp;$A10,'ALIMENTACION PERFIL'!$A:$L,F$7,0)</f>
        <v>54.395060000000001</v>
      </c>
      <c r="G10" s="4">
        <f>VLOOKUP($B$5&amp;$B$7&amp;$A10,'ALIMENTACION PERFIL'!$A:$L,G$7,0)</f>
        <v>47.223239999999997</v>
      </c>
      <c r="H10" s="3"/>
      <c r="I10" s="40">
        <f>IFERROR((G10-F10),"-")</f>
        <v>-7.1718200000000039</v>
      </c>
    </row>
    <row r="11" spans="1:10" x14ac:dyDescent="0.35">
      <c r="A11" s="20" t="str">
        <f>'ALIMENTACION PERFIL'!D4</f>
        <v>REST.CAT ARAGON</v>
      </c>
      <c r="B11" s="101"/>
      <c r="C11" s="62" t="s">
        <v>34</v>
      </c>
      <c r="D11" s="4">
        <f>VLOOKUP($B$5&amp;$B$7&amp;$A11,'ALIMENTACION PERFIL'!$A:$L,D$7,0)</f>
        <v>38.057549999999999</v>
      </c>
      <c r="E11" s="4">
        <f>VLOOKUP($B$5&amp;$B$7&amp;$A11,'ALIMENTACION PERFIL'!$A:$L,E$7,0)</f>
        <v>38.892040000000001</v>
      </c>
      <c r="F11" s="4">
        <f>VLOOKUP($B$5&amp;$B$7&amp;$A11,'ALIMENTACION PERFIL'!$A:$L,F$7,0)</f>
        <v>42.373959999999997</v>
      </c>
      <c r="G11" s="4">
        <f>VLOOKUP($B$5&amp;$B$7&amp;$A11,'ALIMENTACION PERFIL'!$A:$L,G$7,0)</f>
        <v>42.295540000000003</v>
      </c>
      <c r="H11" s="3"/>
      <c r="I11" s="40">
        <f t="shared" ref="I11:I15" si="1">IFERROR((G11-F11),"-")</f>
        <v>-7.8419999999994161E-2</v>
      </c>
    </row>
    <row r="12" spans="1:10" x14ac:dyDescent="0.35">
      <c r="A12" s="20" t="str">
        <f>'ALIMENTACION PERFIL'!D5</f>
        <v>LEVANTE</v>
      </c>
      <c r="B12" s="101"/>
      <c r="C12" s="62" t="s">
        <v>35</v>
      </c>
      <c r="D12" s="4">
        <f>VLOOKUP($B$5&amp;$B$7&amp;$A12,'ALIMENTACION PERFIL'!$A:$L,D$7,0)</f>
        <v>54.11215</v>
      </c>
      <c r="E12" s="4">
        <f>VLOOKUP($B$5&amp;$B$7&amp;$A12,'ALIMENTACION PERFIL'!$A:$L,E$7,0)</f>
        <v>52.088830000000002</v>
      </c>
      <c r="F12" s="4">
        <f>VLOOKUP($B$5&amp;$B$7&amp;$A12,'ALIMENTACION PERFIL'!$A:$L,F$7,0)</f>
        <v>60.121169999999999</v>
      </c>
      <c r="G12" s="4">
        <f>VLOOKUP($B$5&amp;$B$7&amp;$A12,'ALIMENTACION PERFIL'!$A:$L,G$7,0)</f>
        <v>45.0914</v>
      </c>
      <c r="H12" s="3"/>
      <c r="I12" s="40">
        <f t="shared" si="1"/>
        <v>-15.029769999999999</v>
      </c>
    </row>
    <row r="13" spans="1:10" x14ac:dyDescent="0.35">
      <c r="A13" s="20" t="str">
        <f>'ALIMENTACION PERFIL'!D6</f>
        <v>ANDALUCIA</v>
      </c>
      <c r="B13" s="101"/>
      <c r="C13" s="62" t="s">
        <v>36</v>
      </c>
      <c r="D13" s="4">
        <f>VLOOKUP($B$5&amp;$B$7&amp;$A13,'ALIMENTACION PERFIL'!$A:$L,D$7,0)</f>
        <v>44.582079999999998</v>
      </c>
      <c r="E13" s="4">
        <f>VLOOKUP($B$5&amp;$B$7&amp;$A13,'ALIMENTACION PERFIL'!$A:$L,E$7,0)</f>
        <v>39.338299999999997</v>
      </c>
      <c r="F13" s="4">
        <f>VLOOKUP($B$5&amp;$B$7&amp;$A13,'ALIMENTACION PERFIL'!$A:$L,F$7,0)</f>
        <v>36.106079999999999</v>
      </c>
      <c r="G13" s="4">
        <f>VLOOKUP($B$5&amp;$B$7&amp;$A13,'ALIMENTACION PERFIL'!$A:$L,G$7,0)</f>
        <v>36.983730000000001</v>
      </c>
      <c r="H13" s="3"/>
      <c r="I13" s="40">
        <f t="shared" si="1"/>
        <v>0.87765000000000271</v>
      </c>
    </row>
    <row r="14" spans="1:10" x14ac:dyDescent="0.35">
      <c r="A14" s="20" t="str">
        <f>'ALIMENTACION PERFIL'!D7</f>
        <v>MDD AM</v>
      </c>
      <c r="B14" s="101"/>
      <c r="C14" s="62" t="s">
        <v>37</v>
      </c>
      <c r="D14" s="4">
        <f>VLOOKUP($B$5&amp;$B$7&amp;$A14,'ALIMENTACION PERFIL'!$A:$L,D$7,0)</f>
        <v>53.600270000000002</v>
      </c>
      <c r="E14" s="4">
        <f>VLOOKUP($B$5&amp;$B$7&amp;$A14,'ALIMENTACION PERFIL'!$A:$L,E$7,0)</f>
        <v>44.539729999999999</v>
      </c>
      <c r="F14" s="4">
        <f>VLOOKUP($B$5&amp;$B$7&amp;$A14,'ALIMENTACION PERFIL'!$A:$L,F$7,0)</f>
        <v>43.108359999999998</v>
      </c>
      <c r="G14" s="4">
        <f>VLOOKUP($B$5&amp;$B$7&amp;$A14,'ALIMENTACION PERFIL'!$A:$L,G$7,0)</f>
        <v>39.407089999999997</v>
      </c>
      <c r="H14" s="3"/>
      <c r="I14" s="40">
        <f t="shared" si="1"/>
        <v>-3.7012700000000009</v>
      </c>
    </row>
    <row r="15" spans="1:10" x14ac:dyDescent="0.35">
      <c r="A15" s="20" t="str">
        <f>'ALIMENTACION PERFIL'!D8</f>
        <v>RTO CENTRO</v>
      </c>
      <c r="B15" s="101"/>
      <c r="C15" s="62" t="s">
        <v>38</v>
      </c>
      <c r="D15" s="4">
        <f>VLOOKUP($B$5&amp;$B$7&amp;$A15,'ALIMENTACION PERFIL'!$A:$L,D$7,0)</f>
        <v>49.953629999999997</v>
      </c>
      <c r="E15" s="4">
        <f>VLOOKUP($B$5&amp;$B$7&amp;$A15,'ALIMENTACION PERFIL'!$A:$L,E$7,0)</f>
        <v>44.144939999999998</v>
      </c>
      <c r="F15" s="4">
        <f>VLOOKUP($B$5&amp;$B$7&amp;$A15,'ALIMENTACION PERFIL'!$A:$L,F$7,0)</f>
        <v>44.46208</v>
      </c>
      <c r="G15" s="4">
        <f>VLOOKUP($B$5&amp;$B$7&amp;$A15,'ALIMENTACION PERFIL'!$A:$L,G$7,0)</f>
        <v>45.56944</v>
      </c>
      <c r="H15" s="3"/>
      <c r="I15" s="40">
        <f t="shared" si="1"/>
        <v>1.1073599999999999</v>
      </c>
    </row>
    <row r="16" spans="1:10" x14ac:dyDescent="0.35">
      <c r="A16" s="20" t="str">
        <f>'ALIMENTACION PERFIL'!D9</f>
        <v>NORTE-CENTRO</v>
      </c>
      <c r="B16" s="101"/>
      <c r="C16" s="62" t="s">
        <v>39</v>
      </c>
      <c r="D16" s="4">
        <f>VLOOKUP($B$5&amp;$B$7&amp;$A16,'ALIMENTACION PERFIL'!$A:$L,D$7,0)</f>
        <v>39.255040000000001</v>
      </c>
      <c r="E16" s="4">
        <f>VLOOKUP($B$5&amp;$B$7&amp;$A16,'ALIMENTACION PERFIL'!$A:$L,E$7,0)</f>
        <v>39.731900000000003</v>
      </c>
      <c r="F16" s="4">
        <f>VLOOKUP($B$5&amp;$B$7&amp;$A16,'ALIMENTACION PERFIL'!$A:$L,F$7,0)</f>
        <v>37.251980000000003</v>
      </c>
      <c r="G16" s="4">
        <f>VLOOKUP($B$5&amp;$B$7&amp;$A16,'ALIMENTACION PERFIL'!$A:$L,G$7,0)</f>
        <v>40.513979999999997</v>
      </c>
      <c r="H16" s="3"/>
      <c r="I16" s="40">
        <f>IFERROR((G16-F16),"-")</f>
        <v>3.2619999999999933</v>
      </c>
    </row>
    <row r="17" spans="1:9" x14ac:dyDescent="0.35">
      <c r="A17" s="20" t="str">
        <f>'ALIMENTACION PERFIL'!D10</f>
        <v>NOROESTE</v>
      </c>
      <c r="B17" s="102"/>
      <c r="C17" s="63" t="s">
        <v>40</v>
      </c>
      <c r="D17" s="15">
        <f>VLOOKUP($B$5&amp;$B$7&amp;$A17,'ALIMENTACION PERFIL'!$A:$L,D$7,0)</f>
        <v>41.224170000000001</v>
      </c>
      <c r="E17" s="15">
        <f>VLOOKUP($B$5&amp;$B$7&amp;$A17,'ALIMENTACION PERFIL'!$A:$L,E$7,0)</f>
        <v>44.507820000000002</v>
      </c>
      <c r="F17" s="15">
        <f>VLOOKUP($B$5&amp;$B$7&amp;$A17,'ALIMENTACION PERFIL'!$A:$L,F$7,0)</f>
        <v>38.461669999999998</v>
      </c>
      <c r="G17" s="15">
        <f>VLOOKUP($B$5&amp;$B$7&amp;$A17,'ALIMENTACION PERFIL'!$A:$L,G$7,0)</f>
        <v>40.989199999999997</v>
      </c>
      <c r="H17" s="3"/>
      <c r="I17" s="41">
        <f>IFERROR((G17-F17),"-")</f>
        <v>2.5275299999999987</v>
      </c>
    </row>
    <row r="18" spans="1:9" x14ac:dyDescent="0.35">
      <c r="A18" s="20" t="s">
        <v>41</v>
      </c>
      <c r="B18" s="100" t="s">
        <v>42</v>
      </c>
      <c r="C18" s="64" t="s">
        <v>43</v>
      </c>
      <c r="D18" s="14">
        <f>VLOOKUP($B$5&amp;$B$7&amp;$A18,'ALIMENTACION PERFIL'!$A:$L,D$7,0)</f>
        <v>35.724359999999997</v>
      </c>
      <c r="E18" s="14">
        <f>VLOOKUP($B$5&amp;$B$7&amp;$A18,'ALIMENTACION PERFIL'!$A:$L,E$7,0)</f>
        <v>45.61645</v>
      </c>
      <c r="F18" s="14">
        <f>VLOOKUP($B$5&amp;$B$7&amp;$A18,'ALIMENTACION PERFIL'!$A:$L,F$7,0)</f>
        <v>40.490389999999998</v>
      </c>
      <c r="G18" s="14">
        <f>VLOOKUP($B$5&amp;$B$7&amp;$A18,'ALIMENTACION PERFIL'!$A:$L,G$7,0)</f>
        <v>48.99776</v>
      </c>
      <c r="H18" s="3"/>
      <c r="I18" s="72">
        <f>IFERROR((G18-F18),"-")</f>
        <v>8.5073700000000017</v>
      </c>
    </row>
    <row r="19" spans="1:9" x14ac:dyDescent="0.35">
      <c r="A19" s="20" t="s">
        <v>44</v>
      </c>
      <c r="B19" s="101"/>
      <c r="C19" s="62" t="s">
        <v>45</v>
      </c>
      <c r="D19" s="4">
        <f>VLOOKUP($B$5&amp;$B$7&amp;$A19,'ALIMENTACION PERFIL'!$A:$L,D$7,0)</f>
        <v>42.136330000000001</v>
      </c>
      <c r="E19" s="4">
        <f>VLOOKUP($B$5&amp;$B$7&amp;$A19,'ALIMENTACION PERFIL'!$A:$L,E$7,0)</f>
        <v>38.118319999999997</v>
      </c>
      <c r="F19" s="4">
        <f>VLOOKUP($B$5&amp;$B$7&amp;$A19,'ALIMENTACION PERFIL'!$A:$L,F$7,0)</f>
        <v>47.75264</v>
      </c>
      <c r="G19" s="4">
        <f>VLOOKUP($B$5&amp;$B$7&amp;$A19,'ALIMENTACION PERFIL'!$A:$L,G$7,0)</f>
        <v>44.839709999999997</v>
      </c>
      <c r="H19" s="3"/>
      <c r="I19" s="40">
        <f>IFERROR((G19-F19),"-")</f>
        <v>-2.9129300000000029</v>
      </c>
    </row>
    <row r="20" spans="1:9" x14ac:dyDescent="0.35">
      <c r="A20" s="20" t="s">
        <v>46</v>
      </c>
      <c r="B20" s="101"/>
      <c r="C20" s="62" t="s">
        <v>47</v>
      </c>
      <c r="D20" s="4">
        <f>VLOOKUP($B$5&amp;$B$7&amp;$A20,'ALIMENTACION PERFIL'!$A:$L,D$7,0)</f>
        <v>57.560130000000001</v>
      </c>
      <c r="E20" s="4">
        <f>VLOOKUP($B$5&amp;$B$7&amp;$A20,'ALIMENTACION PERFIL'!$A:$L,E$7,0)</f>
        <v>45.195779999999999</v>
      </c>
      <c r="F20" s="4">
        <f>VLOOKUP($B$5&amp;$B$7&amp;$A20,'ALIMENTACION PERFIL'!$A:$L,F$7,0)</f>
        <v>48.244959999999999</v>
      </c>
      <c r="G20" s="4">
        <f>VLOOKUP($B$5&amp;$B$7&amp;$A20,'ALIMENTACION PERFIL'!$A:$L,G$7,0)</f>
        <v>39.695369999999997</v>
      </c>
      <c r="H20" s="3"/>
      <c r="I20" s="40">
        <f t="shared" ref="I20:I24" si="2">IFERROR((G20-F20),"-")</f>
        <v>-8.549590000000002</v>
      </c>
    </row>
    <row r="21" spans="1:9" x14ac:dyDescent="0.35">
      <c r="A21" s="20" t="s">
        <v>48</v>
      </c>
      <c r="B21" s="101"/>
      <c r="C21" s="62" t="s">
        <v>49</v>
      </c>
      <c r="D21" s="4">
        <f>VLOOKUP($B$5&amp;$B$7&amp;$A21,'ALIMENTACION PERFIL'!$A:$L,D$7,0)</f>
        <v>48.433439999999997</v>
      </c>
      <c r="E21" s="4">
        <f>VLOOKUP($B$5&amp;$B$7&amp;$A21,'ALIMENTACION PERFIL'!$A:$L,E$7,0)</f>
        <v>50.529049999999998</v>
      </c>
      <c r="F21" s="4">
        <f>VLOOKUP($B$5&amp;$B$7&amp;$A21,'ALIMENTACION PERFIL'!$A:$L,F$7,0)</f>
        <v>45.087879999999998</v>
      </c>
      <c r="G21" s="4">
        <f>VLOOKUP($B$5&amp;$B$7&amp;$A21,'ALIMENTACION PERFIL'!$A:$L,G$7,0)</f>
        <v>50.38308</v>
      </c>
      <c r="H21" s="3"/>
      <c r="I21" s="40">
        <f t="shared" si="2"/>
        <v>5.2952000000000012</v>
      </c>
    </row>
    <row r="22" spans="1:9" ht="18.649999999999999" customHeight="1" x14ac:dyDescent="0.35">
      <c r="A22" s="20" t="s">
        <v>50</v>
      </c>
      <c r="B22" s="101"/>
      <c r="C22" s="62" t="s">
        <v>51</v>
      </c>
      <c r="D22" s="4">
        <f>VLOOKUP($B$5&amp;$B$7&amp;$A22,'ALIMENTACION PERFIL'!$A:$L,D$7,0)</f>
        <v>49.072560000000003</v>
      </c>
      <c r="E22" s="4">
        <f>VLOOKUP($B$5&amp;$B$7&amp;$A22,'ALIMENTACION PERFIL'!$A:$L,E$7,0)</f>
        <v>44.466549999999998</v>
      </c>
      <c r="F22" s="4">
        <f>VLOOKUP($B$5&amp;$B$7&amp;$A22,'ALIMENTACION PERFIL'!$A:$L,F$7,0)</f>
        <v>44.432519999999997</v>
      </c>
      <c r="G22" s="4">
        <f>VLOOKUP($B$5&amp;$B$7&amp;$A22,'ALIMENTACION PERFIL'!$A:$L,G$7,0)</f>
        <v>45.234830000000002</v>
      </c>
      <c r="H22" s="3"/>
      <c r="I22" s="40">
        <f t="shared" si="2"/>
        <v>0.80231000000000563</v>
      </c>
    </row>
    <row r="23" spans="1:9" x14ac:dyDescent="0.35">
      <c r="A23" s="20" t="s">
        <v>52</v>
      </c>
      <c r="B23" s="101"/>
      <c r="C23" s="62" t="s">
        <v>53</v>
      </c>
      <c r="D23" s="4">
        <f>VLOOKUP($B$5&amp;$B$7&amp;$A23,'ALIMENTACION PERFIL'!$A:$L,D$7,0)</f>
        <v>47.721730000000001</v>
      </c>
      <c r="E23" s="4">
        <f>VLOOKUP($B$5&amp;$B$7&amp;$A23,'ALIMENTACION PERFIL'!$A:$L,E$7,0)</f>
        <v>42.811889999999998</v>
      </c>
      <c r="F23" s="4">
        <f>VLOOKUP($B$5&amp;$B$7&amp;$A23,'ALIMENTACION PERFIL'!$A:$L,F$7,0)</f>
        <v>43.740020000000001</v>
      </c>
      <c r="G23" s="4">
        <f>VLOOKUP($B$5&amp;$B$7&amp;$A23,'ALIMENTACION PERFIL'!$A:$L,G$7,0)</f>
        <v>33.054389999999998</v>
      </c>
      <c r="H23" s="3"/>
      <c r="I23" s="40">
        <f t="shared" si="2"/>
        <v>-10.685630000000003</v>
      </c>
    </row>
    <row r="24" spans="1:9" ht="18.649999999999999" customHeight="1" x14ac:dyDescent="0.35">
      <c r="A24" s="20" t="s">
        <v>54</v>
      </c>
      <c r="B24" s="101"/>
      <c r="C24" s="62" t="s">
        <v>55</v>
      </c>
      <c r="D24" s="4">
        <f>VLOOKUP($B$5&amp;$B$7&amp;$A24,'ALIMENTACION PERFIL'!$A:$L,D$7,0)</f>
        <v>45.529290000000003</v>
      </c>
      <c r="E24" s="4">
        <f>VLOOKUP($B$5&amp;$B$7&amp;$A24,'ALIMENTACION PERFIL'!$A:$L,E$7,0)</f>
        <v>44.109729999999999</v>
      </c>
      <c r="F24" s="4">
        <f>VLOOKUP($B$5&amp;$B$7&amp;$A24,'ALIMENTACION PERFIL'!$A:$L,F$7,0)</f>
        <v>53.369399999999999</v>
      </c>
      <c r="G24" s="4">
        <f>VLOOKUP($B$5&amp;$B$7&amp;$A24,'ALIMENTACION PERFIL'!$A:$L,G$7,0)</f>
        <v>45.881689999999999</v>
      </c>
      <c r="H24" s="3"/>
      <c r="I24" s="40">
        <f t="shared" si="2"/>
        <v>-7.4877099999999999</v>
      </c>
    </row>
    <row r="25" spans="1:9" ht="18.649999999999999" customHeight="1" x14ac:dyDescent="0.35">
      <c r="A25" s="20" t="s">
        <v>56</v>
      </c>
      <c r="B25" s="102"/>
      <c r="C25" s="63" t="s">
        <v>57</v>
      </c>
      <c r="D25" s="15">
        <f>VLOOKUP($B$5&amp;$B$7&amp;$A25,'ALIMENTACION PERFIL'!$A:$L,D$7,0)</f>
        <v>42.2532</v>
      </c>
      <c r="E25" s="15">
        <f>VLOOKUP($B$5&amp;$B$7&amp;$A25,'ALIMENTACION PERFIL'!$A:$L,E$7,0)</f>
        <v>37.8872</v>
      </c>
      <c r="F25" s="15">
        <f>VLOOKUP($B$5&amp;$B$7&amp;$A25,'ALIMENTACION PERFIL'!$A:$L,F$7,0)</f>
        <v>36.59301</v>
      </c>
      <c r="G25" s="15">
        <f>VLOOKUP($B$5&amp;$B$7&amp;$A25,'ALIMENTACION PERFIL'!$A:$L,G$7,0)</f>
        <v>33.791110000000003</v>
      </c>
      <c r="H25" s="3"/>
      <c r="I25" s="41">
        <f>IFERROR((G25-F25),"-")</f>
        <v>-2.8018999999999963</v>
      </c>
    </row>
    <row r="26" spans="1:9" ht="18.649999999999999" customHeight="1" x14ac:dyDescent="0.35">
      <c r="A26" s="20" t="str">
        <f>'ALIMENTACION PERFIL'!D19</f>
        <v>DE 15 A 19 AÑOS</v>
      </c>
      <c r="B26" s="100" t="s">
        <v>58</v>
      </c>
      <c r="C26" s="64" t="s">
        <v>59</v>
      </c>
      <c r="D26" s="14">
        <f>VLOOKUP($B$5&amp;$B$7&amp;$A26,'ALIMENTACION PERFIL'!$A:$L,D$7,0)</f>
        <v>51.104300000000002</v>
      </c>
      <c r="E26" s="14">
        <f>VLOOKUP($B$5&amp;$B$7&amp;$A26,'ALIMENTACION PERFIL'!$A:$L,E$7,0)</f>
        <v>53.946710000000003</v>
      </c>
      <c r="F26" s="14">
        <f>VLOOKUP($B$5&amp;$B$7&amp;$A26,'ALIMENTACION PERFIL'!$A:$L,F$7,0)</f>
        <v>45.798160000000003</v>
      </c>
      <c r="G26" s="14">
        <f>VLOOKUP($B$5&amp;$B$7&amp;$A26,'ALIMENTACION PERFIL'!$A:$L,G$7,0)</f>
        <v>41.461080000000003</v>
      </c>
      <c r="H26" s="3"/>
      <c r="I26" s="72">
        <f>IFERROR((G26-F26),"-")</f>
        <v>-4.3370800000000003</v>
      </c>
    </row>
    <row r="27" spans="1:9" ht="18.649999999999999" customHeight="1" x14ac:dyDescent="0.35">
      <c r="A27" s="20" t="str">
        <f>'ALIMENTACION PERFIL'!D20</f>
        <v>DE 20 A 24 AÑOS</v>
      </c>
      <c r="B27" s="101"/>
      <c r="C27" s="62" t="s">
        <v>60</v>
      </c>
      <c r="D27" s="4">
        <f>VLOOKUP($B$5&amp;$B$7&amp;$A27,'ALIMENTACION PERFIL'!$A:$L,D$7,0)</f>
        <v>41.832360000000001</v>
      </c>
      <c r="E27" s="4">
        <f>VLOOKUP($B$5&amp;$B$7&amp;$A27,'ALIMENTACION PERFIL'!$A:$L,E$7,0)</f>
        <v>34.677660000000003</v>
      </c>
      <c r="F27" s="4">
        <f>VLOOKUP($B$5&amp;$B$7&amp;$A27,'ALIMENTACION PERFIL'!$A:$L,F$7,0)</f>
        <v>41.890059999999998</v>
      </c>
      <c r="G27" s="4">
        <f>VLOOKUP($B$5&amp;$B$7&amp;$A27,'ALIMENTACION PERFIL'!$A:$L,G$7,0)</f>
        <v>38.18629</v>
      </c>
      <c r="H27" s="3"/>
      <c r="I27" s="40">
        <f>IFERROR((G27-F27),"-")</f>
        <v>-3.7037699999999987</v>
      </c>
    </row>
    <row r="28" spans="1:9" ht="18.649999999999999" customHeight="1" x14ac:dyDescent="0.35">
      <c r="A28" s="20" t="str">
        <f>'ALIMENTACION PERFIL'!D21</f>
        <v>DE 25 A 34 AÑOS</v>
      </c>
      <c r="B28" s="101"/>
      <c r="C28" s="62" t="s">
        <v>61</v>
      </c>
      <c r="D28" s="4">
        <f>VLOOKUP($B$5&amp;$B$7&amp;$A28,'ALIMENTACION PERFIL'!$A:$L,D$7,0)</f>
        <v>46.798929999999999</v>
      </c>
      <c r="E28" s="4">
        <f>VLOOKUP($B$5&amp;$B$7&amp;$A28,'ALIMENTACION PERFIL'!$A:$L,E$7,0)</f>
        <v>41.834440000000001</v>
      </c>
      <c r="F28" s="4">
        <f>VLOOKUP($B$5&amp;$B$7&amp;$A28,'ALIMENTACION PERFIL'!$A:$L,F$7,0)</f>
        <v>38.025069999999999</v>
      </c>
      <c r="G28" s="4">
        <f>VLOOKUP($B$5&amp;$B$7&amp;$A28,'ALIMENTACION PERFIL'!$A:$L,G$7,0)</f>
        <v>38.512999999999998</v>
      </c>
      <c r="H28" s="3"/>
      <c r="I28" s="40">
        <f t="shared" ref="I28:I30" si="3">IFERROR((G28-F28),"-")</f>
        <v>0.48792999999999864</v>
      </c>
    </row>
    <row r="29" spans="1:9" ht="18.649999999999999" customHeight="1" x14ac:dyDescent="0.35">
      <c r="A29" s="20" t="str">
        <f>'ALIMENTACION PERFIL'!D22</f>
        <v>DE 35 A 49 AÑOS</v>
      </c>
      <c r="B29" s="101"/>
      <c r="C29" s="62" t="s">
        <v>62</v>
      </c>
      <c r="D29" s="4">
        <f>VLOOKUP($B$5&amp;$B$7&amp;$A29,'ALIMENTACION PERFIL'!$A:$L,D$7,0)</f>
        <v>44.012680000000003</v>
      </c>
      <c r="E29" s="4">
        <f>VLOOKUP($B$5&amp;$B$7&amp;$A29,'ALIMENTACION PERFIL'!$A:$L,E$7,0)</f>
        <v>42.281779999999998</v>
      </c>
      <c r="F29" s="4">
        <f>VLOOKUP($B$5&amp;$B$7&amp;$A29,'ALIMENTACION PERFIL'!$A:$L,F$7,0)</f>
        <v>41.204360000000001</v>
      </c>
      <c r="G29" s="4">
        <f>VLOOKUP($B$5&amp;$B$7&amp;$A29,'ALIMENTACION PERFIL'!$A:$L,G$7,0)</f>
        <v>37.681959999999997</v>
      </c>
      <c r="H29" s="3"/>
      <c r="I29" s="40">
        <f t="shared" si="3"/>
        <v>-3.5224000000000046</v>
      </c>
    </row>
    <row r="30" spans="1:9" ht="18.649999999999999" customHeight="1" x14ac:dyDescent="0.35">
      <c r="A30" s="20" t="str">
        <f>'ALIMENTACION PERFIL'!D23</f>
        <v>DE 50 A 59 AÑOS</v>
      </c>
      <c r="B30" s="101"/>
      <c r="C30" s="62" t="s">
        <v>63</v>
      </c>
      <c r="D30" s="4">
        <f>VLOOKUP($B$5&amp;$B$7&amp;$A30,'ALIMENTACION PERFIL'!$A:$L,D$7,0)</f>
        <v>44.046939999999999</v>
      </c>
      <c r="E30" s="4">
        <f>VLOOKUP($B$5&amp;$B$7&amp;$A30,'ALIMENTACION PERFIL'!$A:$L,E$7,0)</f>
        <v>44.926160000000003</v>
      </c>
      <c r="F30" s="4">
        <f>VLOOKUP($B$5&amp;$B$7&amp;$A30,'ALIMENTACION PERFIL'!$A:$L,F$7,0)</f>
        <v>47.414490000000001</v>
      </c>
      <c r="G30" s="4">
        <f>VLOOKUP($B$5&amp;$B$7&amp;$A30,'ALIMENTACION PERFIL'!$A:$L,G$7,0)</f>
        <v>43.458440000000003</v>
      </c>
      <c r="H30" s="3"/>
      <c r="I30" s="40">
        <f t="shared" si="3"/>
        <v>-3.9560499999999976</v>
      </c>
    </row>
    <row r="31" spans="1:9" ht="18.649999999999999" customHeight="1" x14ac:dyDescent="0.35">
      <c r="A31" s="20" t="str">
        <f>'ALIMENTACION PERFIL'!D24</f>
        <v>DE 60 A 75 AÑOS</v>
      </c>
      <c r="B31" s="102"/>
      <c r="C31" s="63" t="s">
        <v>64</v>
      </c>
      <c r="D31" s="15">
        <f>VLOOKUP($B$5&amp;$B$7&amp;$A31,'ALIMENTACION PERFIL'!$A:$L,D$7,0)</f>
        <v>52.664679999999997</v>
      </c>
      <c r="E31" s="15">
        <f>VLOOKUP($B$5&amp;$B$7&amp;$A31,'ALIMENTACION PERFIL'!$A:$L,E$7,0)</f>
        <v>47.220260000000003</v>
      </c>
      <c r="F31" s="15">
        <f>VLOOKUP($B$5&amp;$B$7&amp;$A31,'ALIMENTACION PERFIL'!$A:$L,F$7,0)</f>
        <v>48.300789999999999</v>
      </c>
      <c r="G31" s="15">
        <f>VLOOKUP($B$5&amp;$B$7&amp;$A31,'ALIMENTACION PERFIL'!$A:$L,G$7,0)</f>
        <v>47.798520000000003</v>
      </c>
      <c r="H31" s="3"/>
      <c r="I31" s="41">
        <f>IFERROR((G31-F31),"-")</f>
        <v>-0.50226999999999578</v>
      </c>
    </row>
    <row r="32" spans="1:9" ht="18.649999999999999" customHeight="1" x14ac:dyDescent="0.35">
      <c r="A32" s="20" t="str">
        <f>'ALIMENTACION PERFIL'!D25</f>
        <v>NIVEL ALTO</v>
      </c>
      <c r="B32" s="100" t="s">
        <v>65</v>
      </c>
      <c r="C32" s="64" t="s">
        <v>66</v>
      </c>
      <c r="D32" s="14">
        <f>VLOOKUP($B$5&amp;$B$7&amp;$A32,'ALIMENTACION PERFIL'!$A:$L,D$7,0)</f>
        <v>51.171080000000003</v>
      </c>
      <c r="E32" s="14">
        <f>VLOOKUP($B$5&amp;$B$7&amp;$A32,'ALIMENTACION PERFIL'!$A:$L,E$7,0)</f>
        <v>46.485340000000001</v>
      </c>
      <c r="F32" s="14">
        <f>VLOOKUP($B$5&amp;$B$7&amp;$A32,'ALIMENTACION PERFIL'!$A:$L,F$7,0)</f>
        <v>50.99174</v>
      </c>
      <c r="G32" s="14">
        <f>VLOOKUP($B$5&amp;$B$7&amp;$A32,'ALIMENTACION PERFIL'!$A:$L,G$7,0)</f>
        <v>46.021839999999997</v>
      </c>
      <c r="H32" s="3"/>
      <c r="I32" s="72">
        <f>IFERROR((G32-F32),"-")</f>
        <v>-4.9699000000000026</v>
      </c>
    </row>
    <row r="33" spans="1:9" ht="18.649999999999999" customHeight="1" x14ac:dyDescent="0.35">
      <c r="A33" s="20" t="str">
        <f>'ALIMENTACION PERFIL'!D26</f>
        <v>NIVEL MEDIO ALTO</v>
      </c>
      <c r="B33" s="101"/>
      <c r="C33" s="62" t="s">
        <v>67</v>
      </c>
      <c r="D33" s="4">
        <f>VLOOKUP($B$5&amp;$B$7&amp;$A33,'ALIMENTACION PERFIL'!$A:$L,D$7,0)</f>
        <v>47.552430000000001</v>
      </c>
      <c r="E33" s="4">
        <f>VLOOKUP($B$5&amp;$B$7&amp;$A33,'ALIMENTACION PERFIL'!$A:$L,E$7,0)</f>
        <v>42.025669999999998</v>
      </c>
      <c r="F33" s="4">
        <f>VLOOKUP($B$5&amp;$B$7&amp;$A33,'ALIMENTACION PERFIL'!$A:$L,F$7,0)</f>
        <v>46.551839999999999</v>
      </c>
      <c r="G33" s="4">
        <f>VLOOKUP($B$5&amp;$B$7&amp;$A33,'ALIMENTACION PERFIL'!$A:$L,G$7,0)</f>
        <v>42.841479999999997</v>
      </c>
      <c r="H33" s="3"/>
      <c r="I33" s="40">
        <f>IFERROR((G33-F33),"-")</f>
        <v>-3.7103600000000014</v>
      </c>
    </row>
    <row r="34" spans="1:9" ht="18.649999999999999" customHeight="1" x14ac:dyDescent="0.35">
      <c r="A34" s="20" t="str">
        <f>'ALIMENTACION PERFIL'!D27</f>
        <v>NIVEL MEDIO</v>
      </c>
      <c r="B34" s="101"/>
      <c r="C34" s="62" t="s">
        <v>68</v>
      </c>
      <c r="D34" s="4">
        <f>VLOOKUP($B$5&amp;$B$7&amp;$A34,'ALIMENTACION PERFIL'!$A:$L,D$7,0)</f>
        <v>50.417540000000002</v>
      </c>
      <c r="E34" s="4">
        <f>VLOOKUP($B$5&amp;$B$7&amp;$A34,'ALIMENTACION PERFIL'!$A:$L,E$7,0)</f>
        <v>44.83811</v>
      </c>
      <c r="F34" s="4">
        <f>VLOOKUP($B$5&amp;$B$7&amp;$A34,'ALIMENTACION PERFIL'!$A:$L,F$7,0)</f>
        <v>43.701079999999997</v>
      </c>
      <c r="G34" s="4">
        <f>VLOOKUP($B$5&amp;$B$7&amp;$A34,'ALIMENTACION PERFIL'!$A:$L,G$7,0)</f>
        <v>39.558010000000003</v>
      </c>
      <c r="H34" s="3"/>
      <c r="I34" s="40">
        <f t="shared" ref="I34:I35" si="4">IFERROR((G34-F34),"-")</f>
        <v>-4.1430699999999945</v>
      </c>
    </row>
    <row r="35" spans="1:9" ht="18.649999999999999" customHeight="1" x14ac:dyDescent="0.35">
      <c r="A35" s="20" t="str">
        <f>'ALIMENTACION PERFIL'!D28</f>
        <v>NIVEL MEDIO BAJO</v>
      </c>
      <c r="B35" s="101"/>
      <c r="C35" s="62" t="s">
        <v>69</v>
      </c>
      <c r="D35" s="4">
        <f>VLOOKUP($B$5&amp;$B$7&amp;$A35,'ALIMENTACION PERFIL'!$A:$L,D$7,0)</f>
        <v>42.971220000000002</v>
      </c>
      <c r="E35" s="4">
        <f>VLOOKUP($B$5&amp;$B$7&amp;$A35,'ALIMENTACION PERFIL'!$A:$L,E$7,0)</f>
        <v>43.24006</v>
      </c>
      <c r="F35" s="4">
        <f>VLOOKUP($B$5&amp;$B$7&amp;$A35,'ALIMENTACION PERFIL'!$A:$L,F$7,0)</f>
        <v>39.483150000000002</v>
      </c>
      <c r="G35" s="4">
        <f>VLOOKUP($B$5&amp;$B$7&amp;$A35,'ALIMENTACION PERFIL'!$A:$L,G$7,0)</f>
        <v>40.495919999999998</v>
      </c>
      <c r="H35" s="3"/>
      <c r="I35" s="40">
        <f t="shared" si="4"/>
        <v>1.0127699999999962</v>
      </c>
    </row>
    <row r="36" spans="1:9" ht="18.649999999999999" customHeight="1" x14ac:dyDescent="0.35">
      <c r="A36" s="20" t="str">
        <f>'ALIMENTACION PERFIL'!D29</f>
        <v>NIVEL BAJO</v>
      </c>
      <c r="B36" s="102"/>
      <c r="C36" s="63" t="s">
        <v>70</v>
      </c>
      <c r="D36" s="15">
        <f>VLOOKUP($B$5&amp;$B$7&amp;$A36,'ALIMENTACION PERFIL'!$A:$L,D$7,0)</f>
        <v>42.782420000000002</v>
      </c>
      <c r="E36" s="15">
        <f>VLOOKUP($B$5&amp;$B$7&amp;$A36,'ALIMENTACION PERFIL'!$A:$L,E$7,0)</f>
        <v>42.338149999999999</v>
      </c>
      <c r="F36" s="15">
        <f>VLOOKUP($B$5&amp;$B$7&amp;$A36,'ALIMENTACION PERFIL'!$A:$L,F$7,0)</f>
        <v>40.388840000000002</v>
      </c>
      <c r="G36" s="15">
        <f>VLOOKUP($B$5&amp;$B$7&amp;$A36,'ALIMENTACION PERFIL'!$A:$L,G$7,0)</f>
        <v>39.984380000000002</v>
      </c>
      <c r="H36" s="3"/>
      <c r="I36" s="41">
        <f>IFERROR((G36-F36),"-")</f>
        <v>-0.40446000000000026</v>
      </c>
    </row>
  </sheetData>
  <sheetProtection sheet="1" objects="1" scenarios="1"/>
  <mergeCells count="6">
    <mergeCell ref="D3:G3"/>
    <mergeCell ref="B18:B25"/>
    <mergeCell ref="B26:B31"/>
    <mergeCell ref="B32:B36"/>
    <mergeCell ref="B6:C6"/>
    <mergeCell ref="B9:B17"/>
  </mergeCells>
  <pageMargins left="0.25" right="0.25" top="0.75" bottom="0.75" header="0.3" footer="0.3"/>
  <pageSetup paperSize="9" scale="63" orientation="landscape" r:id="rId1"/>
  <ignoredErrors>
    <ignoredError sqref="B5 B7 E7:G8 D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5" r:id="rId4" name="Drop Down 3">
              <controlPr defaultSize="0" autoLine="0" autoPict="0">
                <anchor moveWithCells="1">
                  <from>
                    <xdr:col>1</xdr:col>
                    <xdr:colOff>6350</xdr:colOff>
                    <xdr:row>2</xdr:row>
                    <xdr:rowOff>508000</xdr:rowOff>
                  </from>
                  <to>
                    <xdr:col>2</xdr:col>
                    <xdr:colOff>1854200</xdr:colOff>
                    <xdr:row>3</xdr:row>
                    <xdr:rowOff>88900</xdr:rowOff>
                  </to>
                </anchor>
              </controlPr>
            </control>
          </mc:Choice>
        </mc:AlternateContent>
        <mc:AlternateContent xmlns:mc="http://schemas.openxmlformats.org/markup-compatibility/2006">
          <mc:Choice Requires="x14">
            <control shapeId="8196" r:id="rId5" name="Drop Down 4">
              <controlPr defaultSize="0" autoLine="0" autoPict="0">
                <anchor moveWithCells="1">
                  <from>
                    <xdr:col>1</xdr:col>
                    <xdr:colOff>12700</xdr:colOff>
                    <xdr:row>4</xdr:row>
                    <xdr:rowOff>107950</xdr:rowOff>
                  </from>
                  <to>
                    <xdr:col>2</xdr:col>
                    <xdr:colOff>1860550</xdr:colOff>
                    <xdr:row>5</xdr:row>
                    <xdr:rowOff>184150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B0E8D-862D-4238-97A1-771D852A5E5B}">
  <sheetPr codeName="Hoja3">
    <tabColor theme="7"/>
  </sheetPr>
  <dimension ref="A1:H337"/>
  <sheetViews>
    <sheetView workbookViewId="0">
      <selection activeCell="K12" sqref="K12"/>
    </sheetView>
  </sheetViews>
  <sheetFormatPr baseColWidth="10" defaultColWidth="11.453125" defaultRowHeight="14.5" x14ac:dyDescent="0.35"/>
  <cols>
    <col min="1" max="1" width="65.1796875" bestFit="1" customWidth="1"/>
  </cols>
  <sheetData>
    <row r="1" spans="1:8" x14ac:dyDescent="0.35">
      <c r="B1">
        <v>0</v>
      </c>
      <c r="C1">
        <v>0</v>
      </c>
      <c r="D1">
        <v>0</v>
      </c>
      <c r="E1" t="s">
        <v>23</v>
      </c>
      <c r="F1" t="s">
        <v>24</v>
      </c>
      <c r="G1" t="s">
        <v>25</v>
      </c>
      <c r="H1" t="s">
        <v>26</v>
      </c>
    </row>
    <row r="2" spans="1:8" x14ac:dyDescent="0.35">
      <c r="A2" t="str">
        <f>B2&amp;C2&amp;D2</f>
        <v>DISTRIBUCION VOLUMEN X CRITERIO (kg ó litros)Total AlimentaciónT.ESPAÑA</v>
      </c>
      <c r="B2" t="s">
        <v>71</v>
      </c>
      <c r="C2" t="s">
        <v>15</v>
      </c>
      <c r="D2" t="s">
        <v>22</v>
      </c>
      <c r="E2">
        <v>100</v>
      </c>
      <c r="F2">
        <v>100</v>
      </c>
      <c r="G2">
        <v>100</v>
      </c>
      <c r="H2">
        <v>100</v>
      </c>
    </row>
    <row r="3" spans="1:8" x14ac:dyDescent="0.35">
      <c r="A3" t="str">
        <f>B2&amp;C2&amp;D3</f>
        <v>DISTRIBUCION VOLUMEN X CRITERIO (kg ó litros)Total AlimentaciónBCN AM</v>
      </c>
      <c r="B3">
        <v>0</v>
      </c>
      <c r="C3">
        <v>0</v>
      </c>
      <c r="D3" t="s">
        <v>72</v>
      </c>
      <c r="E3" s="80">
        <v>7.225638239519304</v>
      </c>
      <c r="F3" s="80">
        <v>8.4368840105602239</v>
      </c>
      <c r="G3" s="80">
        <v>8.5993574808798598</v>
      </c>
      <c r="H3" s="80">
        <v>17.391550925255125</v>
      </c>
    </row>
    <row r="4" spans="1:8" x14ac:dyDescent="0.35">
      <c r="A4" t="str">
        <f>B2&amp;C2&amp;D4</f>
        <v>DISTRIBUCION VOLUMEN X CRITERIO (kg ó litros)Total AlimentaciónREST.CAT ARAGON</v>
      </c>
      <c r="B4">
        <v>0</v>
      </c>
      <c r="C4">
        <v>0</v>
      </c>
      <c r="D4" t="s">
        <v>73</v>
      </c>
      <c r="E4" s="80">
        <v>16.02564981372722</v>
      </c>
      <c r="F4" s="80">
        <v>15.255303892673084</v>
      </c>
      <c r="G4" s="80">
        <v>13.661448614773079</v>
      </c>
      <c r="H4" s="80">
        <v>14.168191538266983</v>
      </c>
    </row>
    <row r="5" spans="1:8" x14ac:dyDescent="0.35">
      <c r="A5" t="str">
        <f>B2&amp;C2&amp;D5</f>
        <v>DISTRIBUCION VOLUMEN X CRITERIO (kg ó litros)Total AlimentaciónLEVANTE</v>
      </c>
      <c r="B5">
        <v>0</v>
      </c>
      <c r="C5">
        <v>0</v>
      </c>
      <c r="D5" t="s">
        <v>74</v>
      </c>
      <c r="E5" s="80">
        <v>13.099439854358769</v>
      </c>
      <c r="F5" s="80">
        <v>15.335399207841771</v>
      </c>
      <c r="G5" s="80">
        <v>21.952118693345454</v>
      </c>
      <c r="H5" s="80">
        <v>16.226103463042186</v>
      </c>
    </row>
    <row r="6" spans="1:8" x14ac:dyDescent="0.35">
      <c r="A6" t="str">
        <f>B2&amp;C2&amp;D6</f>
        <v>DISTRIBUCION VOLUMEN X CRITERIO (kg ó litros)Total AlimentaciónANDALUCIA</v>
      </c>
      <c r="B6">
        <v>0</v>
      </c>
      <c r="C6">
        <v>0</v>
      </c>
      <c r="D6" t="s">
        <v>75</v>
      </c>
      <c r="E6" s="80">
        <v>21.59485590478107</v>
      </c>
      <c r="F6" s="80">
        <v>20.510061037543586</v>
      </c>
      <c r="G6" s="80">
        <v>17.22820206987058</v>
      </c>
      <c r="H6" s="80">
        <v>16.561682254426245</v>
      </c>
    </row>
    <row r="7" spans="1:8" x14ac:dyDescent="0.35">
      <c r="A7" t="str">
        <f>B2&amp;C2&amp;D7</f>
        <v>DISTRIBUCION VOLUMEN X CRITERIO (kg ó litros)Total AlimentaciónMDD AM</v>
      </c>
      <c r="B7">
        <v>0</v>
      </c>
      <c r="C7">
        <v>0</v>
      </c>
      <c r="D7" t="s">
        <v>76</v>
      </c>
      <c r="E7" s="80">
        <v>13.917922574548808</v>
      </c>
      <c r="F7" s="80">
        <v>10.671230612489598</v>
      </c>
      <c r="G7" s="80">
        <v>10.367582359986335</v>
      </c>
      <c r="H7" s="80">
        <v>11.342215722156332</v>
      </c>
    </row>
    <row r="8" spans="1:8" x14ac:dyDescent="0.35">
      <c r="A8" t="str">
        <f>B2&amp;C2&amp;D8</f>
        <v>DISTRIBUCION VOLUMEN X CRITERIO (kg ó litros)Total AlimentaciónRTO CENTRO</v>
      </c>
      <c r="B8">
        <v>0</v>
      </c>
      <c r="C8">
        <v>0</v>
      </c>
      <c r="D8" t="s">
        <v>77</v>
      </c>
      <c r="E8" s="80">
        <v>7.2299385943840031</v>
      </c>
      <c r="F8" s="80">
        <v>7.8070592936065637</v>
      </c>
      <c r="G8" s="80">
        <v>7.516763714229997</v>
      </c>
      <c r="H8" s="80">
        <v>6.5713431394367765</v>
      </c>
    </row>
    <row r="9" spans="1:8" x14ac:dyDescent="0.35">
      <c r="A9" t="str">
        <f>B2&amp;C2&amp;D9</f>
        <v>DISTRIBUCION VOLUMEN X CRITERIO (kg ó litros)Total AlimentaciónNORTE-CENTRO</v>
      </c>
      <c r="B9">
        <v>0</v>
      </c>
      <c r="C9">
        <v>0</v>
      </c>
      <c r="D9" t="s">
        <v>78</v>
      </c>
      <c r="E9" s="80">
        <v>11.075830764203104</v>
      </c>
      <c r="F9" s="80">
        <v>11.775042417057866</v>
      </c>
      <c r="G9" s="80">
        <v>7.1739133869562171</v>
      </c>
      <c r="H9" s="80">
        <v>10.224940018286489</v>
      </c>
    </row>
    <row r="10" spans="1:8" x14ac:dyDescent="0.35">
      <c r="A10" t="str">
        <f>B2&amp;C2&amp;D10</f>
        <v>DISTRIBUCION VOLUMEN X CRITERIO (kg ó litros)Total AlimentaciónNOROESTE</v>
      </c>
      <c r="B10">
        <v>0</v>
      </c>
      <c r="C10">
        <v>0</v>
      </c>
      <c r="D10" t="s">
        <v>79</v>
      </c>
      <c r="E10" s="80">
        <v>9.830721447166173</v>
      </c>
      <c r="F10" s="80">
        <v>10.209019282861489</v>
      </c>
      <c r="G10" s="80">
        <v>13.50061203784926</v>
      </c>
      <c r="H10" s="80">
        <v>7.5139693871491078</v>
      </c>
    </row>
    <row r="11" spans="1:8" x14ac:dyDescent="0.35">
      <c r="A11" t="str">
        <f>B2&amp;C2&amp;D11</f>
        <v>DISTRIBUCION VOLUMEN X CRITERIO (kg ó litros)Total Alimentación&lt;2MIL</v>
      </c>
      <c r="B11">
        <v>0</v>
      </c>
      <c r="C11">
        <v>0</v>
      </c>
      <c r="D11" t="s">
        <v>41</v>
      </c>
      <c r="E11" s="80">
        <v>1.3579272904127744</v>
      </c>
      <c r="F11" s="80">
        <v>1.946311978483654</v>
      </c>
      <c r="G11" s="80">
        <v>1.6145590630836342</v>
      </c>
      <c r="H11" s="80">
        <v>1.7814557085715554</v>
      </c>
    </row>
    <row r="12" spans="1:8" x14ac:dyDescent="0.35">
      <c r="A12" t="str">
        <f>B2&amp;C2&amp;D12</f>
        <v>DISTRIBUCION VOLUMEN X CRITERIO (kg ó litros)Total Alimentación2-5MIL</v>
      </c>
      <c r="B12">
        <v>0</v>
      </c>
      <c r="C12">
        <v>0</v>
      </c>
      <c r="D12" t="s">
        <v>44</v>
      </c>
      <c r="E12" s="80">
        <v>5.3621421278526986</v>
      </c>
      <c r="F12" s="80">
        <v>3.6548686461645663</v>
      </c>
      <c r="G12" s="80">
        <v>5.2389012892939508</v>
      </c>
      <c r="H12" s="80">
        <v>2.9394156421834721</v>
      </c>
    </row>
    <row r="13" spans="1:8" x14ac:dyDescent="0.35">
      <c r="A13" t="str">
        <f>B2&amp;C2&amp;D13</f>
        <v>DISTRIBUCION VOLUMEN X CRITERIO (kg ó litros)Total Alimentación5-10MIL</v>
      </c>
      <c r="B13">
        <v>0</v>
      </c>
      <c r="C13">
        <v>0</v>
      </c>
      <c r="D13" t="s">
        <v>46</v>
      </c>
      <c r="E13" s="80">
        <v>8.2531294553834975</v>
      </c>
      <c r="F13" s="80">
        <v>5.396577669307419</v>
      </c>
      <c r="G13" s="80">
        <v>9.1829712113134114</v>
      </c>
      <c r="H13" s="80">
        <v>8.4107285056118091</v>
      </c>
    </row>
    <row r="14" spans="1:8" x14ac:dyDescent="0.35">
      <c r="A14" t="str">
        <f>B2&amp;C2&amp;D14</f>
        <v>DISTRIBUCION VOLUMEN X CRITERIO (kg ó litros)Total Alimentación10-30MIL</v>
      </c>
      <c r="B14">
        <v>0</v>
      </c>
      <c r="C14">
        <v>0</v>
      </c>
      <c r="D14" t="s">
        <v>48</v>
      </c>
      <c r="E14" s="80">
        <v>20.904519008447313</v>
      </c>
      <c r="F14" s="80">
        <v>23.301477193831179</v>
      </c>
      <c r="G14" s="80">
        <v>15.866167746398805</v>
      </c>
      <c r="H14" s="80">
        <v>19.924726896459713</v>
      </c>
    </row>
    <row r="15" spans="1:8" x14ac:dyDescent="0.35">
      <c r="A15" t="str">
        <f>B2&amp;C2&amp;D15</f>
        <v>DISTRIBUCION VOLUMEN X CRITERIO (kg ó litros)Total Alimentación30-100MIL</v>
      </c>
      <c r="B15">
        <v>0</v>
      </c>
      <c r="C15">
        <v>0</v>
      </c>
      <c r="D15" t="s">
        <v>50</v>
      </c>
      <c r="E15" s="80">
        <v>16.951040479167581</v>
      </c>
      <c r="F15" s="80">
        <v>18.864352982699856</v>
      </c>
      <c r="G15" s="80">
        <v>18.165448057359175</v>
      </c>
      <c r="H15" s="80">
        <v>19.291547545002221</v>
      </c>
    </row>
    <row r="16" spans="1:8" x14ac:dyDescent="0.35">
      <c r="A16" t="str">
        <f>B2&amp;C2&amp;D16</f>
        <v>DISTRIBUCION VOLUMEN X CRITERIO (kg ó litros)Total Alimentación100-200MIL</v>
      </c>
      <c r="B16">
        <v>0</v>
      </c>
      <c r="C16">
        <v>0</v>
      </c>
      <c r="D16" t="s">
        <v>52</v>
      </c>
      <c r="E16" s="80">
        <v>10.781825389638064</v>
      </c>
      <c r="F16" s="80">
        <v>12.97531903753994</v>
      </c>
      <c r="G16" s="80">
        <v>10.038700923869795</v>
      </c>
      <c r="H16" s="80">
        <v>17.138786308804598</v>
      </c>
    </row>
    <row r="17" spans="1:8" x14ac:dyDescent="0.35">
      <c r="A17" t="str">
        <f>B2&amp;C2&amp;D17</f>
        <v>DISTRIBUCION VOLUMEN X CRITERIO (kg ó litros)Total Alimentación200-500MIL</v>
      </c>
      <c r="B17">
        <v>0</v>
      </c>
      <c r="C17">
        <v>0</v>
      </c>
      <c r="D17" t="s">
        <v>54</v>
      </c>
      <c r="E17" s="80">
        <v>14.181925408618113</v>
      </c>
      <c r="F17" s="80">
        <v>15.474680041061459</v>
      </c>
      <c r="G17" s="80">
        <v>24.134893018349445</v>
      </c>
      <c r="H17" s="80">
        <v>14.770802733548539</v>
      </c>
    </row>
    <row r="18" spans="1:8" x14ac:dyDescent="0.35">
      <c r="A18" t="str">
        <f>B2&amp;C2&amp;D18</f>
        <v>DISTRIBUCION VOLUMEN X CRITERIO (kg ó litros)Total Alimentación&gt;500MIL</v>
      </c>
      <c r="B18">
        <v>0</v>
      </c>
      <c r="C18">
        <v>0</v>
      </c>
      <c r="D18" t="s">
        <v>56</v>
      </c>
      <c r="E18" s="80">
        <v>22.207487519029545</v>
      </c>
      <c r="F18" s="80">
        <v>18.386412519230653</v>
      </c>
      <c r="G18" s="80">
        <v>15.758356717974181</v>
      </c>
      <c r="H18" s="80">
        <v>15.742533990193142</v>
      </c>
    </row>
    <row r="19" spans="1:8" x14ac:dyDescent="0.35">
      <c r="A19" t="str">
        <f>B2&amp;C2&amp;D19</f>
        <v>DISTRIBUCION VOLUMEN X CRITERIO (kg ó litros)Total AlimentaciónDE 15 A 19 AÑOS</v>
      </c>
      <c r="B19">
        <v>0</v>
      </c>
      <c r="C19">
        <v>0</v>
      </c>
      <c r="D19" t="s">
        <v>80</v>
      </c>
      <c r="E19" s="80">
        <v>3.0695516211177627</v>
      </c>
      <c r="F19" s="80">
        <v>2.0817247740895239</v>
      </c>
      <c r="G19" s="80">
        <v>7.1414764896865162</v>
      </c>
      <c r="H19" s="80">
        <v>3.698538561557605</v>
      </c>
    </row>
    <row r="20" spans="1:8" x14ac:dyDescent="0.35">
      <c r="A20" t="str">
        <f>B2&amp;C2&amp;D20</f>
        <v>DISTRIBUCION VOLUMEN X CRITERIO (kg ó litros)Total AlimentaciónDE 20 A 24 AÑOS</v>
      </c>
      <c r="B20">
        <v>0</v>
      </c>
      <c r="C20">
        <v>0</v>
      </c>
      <c r="D20" t="s">
        <v>81</v>
      </c>
      <c r="E20" s="80">
        <v>7.2589467839638999</v>
      </c>
      <c r="F20" s="80">
        <v>6.680455959437789</v>
      </c>
      <c r="G20" s="80">
        <v>7.9813560255872513</v>
      </c>
      <c r="H20" s="80">
        <v>4.5436244267390613</v>
      </c>
    </row>
    <row r="21" spans="1:8" x14ac:dyDescent="0.35">
      <c r="A21" t="str">
        <f>B2&amp;C2&amp;D21</f>
        <v>DISTRIBUCION VOLUMEN X CRITERIO (kg ó litros)Total AlimentaciónDE 25 A 34 AÑOS</v>
      </c>
      <c r="B21">
        <v>0</v>
      </c>
      <c r="C21">
        <v>0</v>
      </c>
      <c r="D21" t="s">
        <v>82</v>
      </c>
      <c r="E21" s="80">
        <v>12.704231109567946</v>
      </c>
      <c r="F21" s="80">
        <v>16.689805686978307</v>
      </c>
      <c r="G21" s="80">
        <v>11.681538752322625</v>
      </c>
      <c r="H21" s="80">
        <v>14.686661753510814</v>
      </c>
    </row>
    <row r="22" spans="1:8" x14ac:dyDescent="0.35">
      <c r="A22" t="str">
        <f>B2&amp;C2&amp;D22</f>
        <v>DISTRIBUCION VOLUMEN X CRITERIO (kg ó litros)Total AlimentaciónDE 35 A 49 AÑOS</v>
      </c>
      <c r="B22">
        <v>0</v>
      </c>
      <c r="C22">
        <v>0</v>
      </c>
      <c r="D22" t="s">
        <v>83</v>
      </c>
      <c r="E22" s="80">
        <v>31.996649911893481</v>
      </c>
      <c r="F22" s="80">
        <v>31.703764478607916</v>
      </c>
      <c r="G22" s="80">
        <v>29.910248516871462</v>
      </c>
      <c r="H22" s="80">
        <v>27.641289718021799</v>
      </c>
    </row>
    <row r="23" spans="1:8" x14ac:dyDescent="0.35">
      <c r="A23" t="str">
        <f>B2&amp;C2&amp;D23</f>
        <v>DISTRIBUCION VOLUMEN X CRITERIO (kg ó litros)Total AlimentaciónDE 50 A 59 AÑOS</v>
      </c>
      <c r="B23">
        <v>0</v>
      </c>
      <c r="C23">
        <v>0</v>
      </c>
      <c r="D23" t="s">
        <v>84</v>
      </c>
      <c r="E23" s="80">
        <v>26.383290245818213</v>
      </c>
      <c r="F23" s="80">
        <v>19.700209715005119</v>
      </c>
      <c r="G23" s="80">
        <v>21.611932402501878</v>
      </c>
      <c r="H23" s="80">
        <v>19.510923734600937</v>
      </c>
    </row>
    <row r="24" spans="1:8" x14ac:dyDescent="0.35">
      <c r="A24" t="str">
        <f>B2&amp;C2&amp;D24</f>
        <v>DISTRIBUCION VOLUMEN X CRITERIO (kg ó litros)Total AlimentaciónDE 60 A 75 AÑOS</v>
      </c>
      <c r="B24">
        <v>0</v>
      </c>
      <c r="C24">
        <v>0</v>
      </c>
      <c r="D24" t="s">
        <v>85</v>
      </c>
      <c r="E24" s="80">
        <v>18.587325114404454</v>
      </c>
      <c r="F24" s="80">
        <v>23.144040155768995</v>
      </c>
      <c r="G24" s="80">
        <v>21.673447082061568</v>
      </c>
      <c r="H24" s="80">
        <v>29.918957110853029</v>
      </c>
    </row>
    <row r="25" spans="1:8" x14ac:dyDescent="0.35">
      <c r="A25" t="str">
        <f>B2&amp;C2&amp;D25</f>
        <v>DISTRIBUCION VOLUMEN X CRITERIO (kg ó litros)Total AlimentaciónNIVEL ALTO</v>
      </c>
      <c r="B25">
        <v>0</v>
      </c>
      <c r="C25">
        <v>0</v>
      </c>
      <c r="D25" t="s">
        <v>86</v>
      </c>
      <c r="E25" s="80">
        <v>19.2828864399252</v>
      </c>
      <c r="F25" s="80">
        <v>18.294022130597604</v>
      </c>
      <c r="G25" s="80">
        <v>15.33424495289227</v>
      </c>
      <c r="H25" s="80">
        <v>19.992267324182212</v>
      </c>
    </row>
    <row r="26" spans="1:8" x14ac:dyDescent="0.35">
      <c r="A26" t="str">
        <f>B2&amp;C2&amp;D26</f>
        <v>DISTRIBUCION VOLUMEN X CRITERIO (kg ó litros)Total AlimentaciónNIVEL MEDIO ALTO</v>
      </c>
      <c r="B26">
        <v>0</v>
      </c>
      <c r="C26">
        <v>0</v>
      </c>
      <c r="D26" t="s">
        <v>87</v>
      </c>
      <c r="E26" s="80">
        <v>10.779325606960475</v>
      </c>
      <c r="F26" s="80">
        <v>12.010813811185294</v>
      </c>
      <c r="G26" s="80">
        <v>11.983427917224697</v>
      </c>
      <c r="H26" s="80">
        <v>11.111412650381064</v>
      </c>
    </row>
    <row r="27" spans="1:8" x14ac:dyDescent="0.35">
      <c r="A27" t="str">
        <f>B2&amp;C2&amp;D27</f>
        <v>DISTRIBUCION VOLUMEN X CRITERIO (kg ó litros)Total AlimentaciónNIVEL MEDIO</v>
      </c>
      <c r="B27">
        <v>0</v>
      </c>
      <c r="C27">
        <v>0</v>
      </c>
      <c r="D27" t="s">
        <v>88</v>
      </c>
      <c r="E27" s="80">
        <v>19.301441712538438</v>
      </c>
      <c r="F27" s="80">
        <v>26.599813877705952</v>
      </c>
      <c r="G27" s="80">
        <v>28.910715812874521</v>
      </c>
      <c r="H27" s="80">
        <v>27.988762386141524</v>
      </c>
    </row>
    <row r="28" spans="1:8" x14ac:dyDescent="0.35">
      <c r="A28" t="str">
        <f>B2&amp;C2&amp;D28</f>
        <v>DISTRIBUCION VOLUMEN X CRITERIO (kg ó litros)Total AlimentaciónNIVEL MEDIO BAJO</v>
      </c>
      <c r="B28">
        <v>0</v>
      </c>
      <c r="C28">
        <v>0</v>
      </c>
      <c r="D28" t="s">
        <v>89</v>
      </c>
      <c r="E28" s="80">
        <v>17.506838244829066</v>
      </c>
      <c r="F28" s="80">
        <v>16.729985940439036</v>
      </c>
      <c r="G28" s="80">
        <v>15.368763843670461</v>
      </c>
      <c r="H28" s="80">
        <v>21.194222398610513</v>
      </c>
    </row>
    <row r="29" spans="1:8" x14ac:dyDescent="0.35">
      <c r="A29" t="str">
        <f>B2&amp;C2&amp;D29</f>
        <v>DISTRIBUCION VOLUMEN X CRITERIO (kg ó litros)Total AlimentaciónNIVEL BAJO</v>
      </c>
      <c r="B29">
        <v>0</v>
      </c>
      <c r="C29">
        <v>0</v>
      </c>
      <c r="D29" t="s">
        <v>90</v>
      </c>
      <c r="E29" s="80">
        <v>33.12950496616795</v>
      </c>
      <c r="F29" s="80">
        <v>26.365363652914219</v>
      </c>
      <c r="G29" s="80">
        <v>28.402844951200279</v>
      </c>
      <c r="H29" s="80">
        <v>19.713331708814692</v>
      </c>
    </row>
    <row r="30" spans="1:8" x14ac:dyDescent="0.35">
      <c r="A30" t="str">
        <f>$B$2&amp;$C$30&amp;D30</f>
        <v>DISTRIBUCION VOLUMEN X CRITERIO (kg ó litros).T.Alimentos TOTAL INGT.ESPAÑA</v>
      </c>
      <c r="B30">
        <v>0</v>
      </c>
      <c r="C30" t="s">
        <v>16</v>
      </c>
      <c r="D30" t="s">
        <v>22</v>
      </c>
      <c r="E30" s="80">
        <v>100</v>
      </c>
      <c r="F30" s="80">
        <v>100</v>
      </c>
      <c r="G30" s="80">
        <v>100</v>
      </c>
      <c r="H30" s="80">
        <v>100</v>
      </c>
    </row>
    <row r="31" spans="1:8" x14ac:dyDescent="0.35">
      <c r="A31" t="str">
        <f t="shared" ref="A31:A57" si="0">$B$2&amp;$C$30&amp;D31</f>
        <v>DISTRIBUCION VOLUMEN X CRITERIO (kg ó litros).T.Alimentos TOTAL INGBCN AM</v>
      </c>
      <c r="B31">
        <v>0</v>
      </c>
      <c r="C31">
        <v>0</v>
      </c>
      <c r="D31" t="s">
        <v>72</v>
      </c>
      <c r="E31" s="80">
        <v>7.6770585264733748</v>
      </c>
      <c r="F31" s="80">
        <v>9.9043142404185929</v>
      </c>
      <c r="G31" s="80">
        <v>8.0334222436424252</v>
      </c>
      <c r="H31" s="80">
        <v>14.444086131227444</v>
      </c>
    </row>
    <row r="32" spans="1:8" x14ac:dyDescent="0.35">
      <c r="A32" t="str">
        <f t="shared" si="0"/>
        <v>DISTRIBUCION VOLUMEN X CRITERIO (kg ó litros).T.Alimentos TOTAL INGREST.CAT ARAGON</v>
      </c>
      <c r="B32">
        <v>0</v>
      </c>
      <c r="C32">
        <v>0</v>
      </c>
      <c r="D32" t="s">
        <v>73</v>
      </c>
      <c r="E32" s="80">
        <v>13.820975470104898</v>
      </c>
      <c r="F32" s="80">
        <v>14.601852613961826</v>
      </c>
      <c r="G32" s="80">
        <v>14.030521033011418</v>
      </c>
      <c r="H32" s="80">
        <v>13.898938361790677</v>
      </c>
    </row>
    <row r="33" spans="1:8" x14ac:dyDescent="0.35">
      <c r="A33" t="str">
        <f t="shared" si="0"/>
        <v>DISTRIBUCION VOLUMEN X CRITERIO (kg ó litros).T.Alimentos TOTAL INGLEVANTE</v>
      </c>
      <c r="B33">
        <v>0</v>
      </c>
      <c r="C33">
        <v>0</v>
      </c>
      <c r="D33" t="s">
        <v>74</v>
      </c>
      <c r="E33" s="80">
        <v>13.085720007774269</v>
      </c>
      <c r="F33" s="80">
        <v>12.813793370366792</v>
      </c>
      <c r="G33" s="80">
        <v>24.260333248136963</v>
      </c>
      <c r="H33" s="80">
        <v>16.144549343343709</v>
      </c>
    </row>
    <row r="34" spans="1:8" x14ac:dyDescent="0.35">
      <c r="A34" t="str">
        <f t="shared" si="0"/>
        <v>DISTRIBUCION VOLUMEN X CRITERIO (kg ó litros).T.Alimentos TOTAL INGANDALUCIA</v>
      </c>
      <c r="B34">
        <v>0</v>
      </c>
      <c r="C34">
        <v>0</v>
      </c>
      <c r="D34" t="s">
        <v>75</v>
      </c>
      <c r="E34" s="80">
        <v>21.905936072688103</v>
      </c>
      <c r="F34" s="80">
        <v>23.262635683705195</v>
      </c>
      <c r="G34" s="80">
        <v>20.0787896963093</v>
      </c>
      <c r="H34" s="80">
        <v>17.13073318350737</v>
      </c>
    </row>
    <row r="35" spans="1:8" x14ac:dyDescent="0.35">
      <c r="A35" t="str">
        <f t="shared" si="0"/>
        <v>DISTRIBUCION VOLUMEN X CRITERIO (kg ó litros).T.Alimentos TOTAL INGMDD AM</v>
      </c>
      <c r="B35">
        <v>0</v>
      </c>
      <c r="C35">
        <v>0</v>
      </c>
      <c r="D35" t="s">
        <v>76</v>
      </c>
      <c r="E35" s="80">
        <v>17.891833837152497</v>
      </c>
      <c r="F35" s="80">
        <v>11.588380061841184</v>
      </c>
      <c r="G35" s="80">
        <v>10.078481448520181</v>
      </c>
      <c r="H35" s="80">
        <v>13.962816172884507</v>
      </c>
    </row>
    <row r="36" spans="1:8" x14ac:dyDescent="0.35">
      <c r="A36" t="str">
        <f t="shared" si="0"/>
        <v>DISTRIBUCION VOLUMEN X CRITERIO (kg ó litros).T.Alimentos TOTAL INGRTO CENTRO</v>
      </c>
      <c r="B36">
        <v>0</v>
      </c>
      <c r="C36">
        <v>0</v>
      </c>
      <c r="D36" t="s">
        <v>77</v>
      </c>
      <c r="E36" s="80">
        <v>7.0556958124147711</v>
      </c>
      <c r="F36" s="80">
        <v>7.8454221094934038</v>
      </c>
      <c r="G36" s="80">
        <v>7.6801499582915325</v>
      </c>
      <c r="H36" s="80">
        <v>5.3434680050885097</v>
      </c>
    </row>
    <row r="37" spans="1:8" x14ac:dyDescent="0.35">
      <c r="A37" t="str">
        <f t="shared" si="0"/>
        <v>DISTRIBUCION VOLUMEN X CRITERIO (kg ó litros).T.Alimentos TOTAL INGNORTE-CENTRO</v>
      </c>
      <c r="B37">
        <v>0</v>
      </c>
      <c r="C37">
        <v>0</v>
      </c>
      <c r="D37" t="s">
        <v>78</v>
      </c>
      <c r="E37" s="80">
        <v>10.893278748019874</v>
      </c>
      <c r="F37" s="80">
        <v>12.608955298567414</v>
      </c>
      <c r="G37" s="80">
        <v>7.2004105541228354</v>
      </c>
      <c r="H37" s="80">
        <v>11.960272894066344</v>
      </c>
    </row>
    <row r="38" spans="1:8" x14ac:dyDescent="0.35">
      <c r="A38" t="str">
        <f t="shared" si="0"/>
        <v>DISTRIBUCION VOLUMEN X CRITERIO (kg ó litros).T.Alimentos TOTAL INGNOROESTE</v>
      </c>
      <c r="B38">
        <v>0</v>
      </c>
      <c r="C38">
        <v>0</v>
      </c>
      <c r="D38" t="s">
        <v>79</v>
      </c>
      <c r="E38" s="80">
        <v>7.6694999372702108</v>
      </c>
      <c r="F38" s="80">
        <v>7.3746449337346629</v>
      </c>
      <c r="G38" s="80">
        <v>8.6378881682186908</v>
      </c>
      <c r="H38" s="80">
        <v>7.1151359446151012</v>
      </c>
    </row>
    <row r="39" spans="1:8" x14ac:dyDescent="0.35">
      <c r="A39" t="str">
        <f t="shared" si="0"/>
        <v>DISTRIBUCION VOLUMEN X CRITERIO (kg ó litros).T.Alimentos TOTAL ING&lt;2MIL</v>
      </c>
      <c r="B39">
        <v>0</v>
      </c>
      <c r="C39">
        <v>0</v>
      </c>
      <c r="D39" t="s">
        <v>41</v>
      </c>
      <c r="E39" s="80">
        <v>1.7206625574762306</v>
      </c>
      <c r="F39" s="80">
        <v>1.6172992101867301</v>
      </c>
      <c r="G39" s="80">
        <v>1.5742237193363473</v>
      </c>
      <c r="H39" s="80">
        <v>1.1196399144414959</v>
      </c>
    </row>
    <row r="40" spans="1:8" x14ac:dyDescent="0.35">
      <c r="A40" t="str">
        <f t="shared" si="0"/>
        <v>DISTRIBUCION VOLUMEN X CRITERIO (kg ó litros).T.Alimentos TOTAL ING2-5MIL</v>
      </c>
      <c r="B40">
        <v>0</v>
      </c>
      <c r="C40">
        <v>0</v>
      </c>
      <c r="D40" t="s">
        <v>44</v>
      </c>
      <c r="E40" s="80">
        <v>5.6766871009951183</v>
      </c>
      <c r="F40" s="80">
        <v>3.5968869807561363</v>
      </c>
      <c r="G40" s="80">
        <v>4.6092160685944767</v>
      </c>
      <c r="H40" s="80">
        <v>2.5874139017787035</v>
      </c>
    </row>
    <row r="41" spans="1:8" x14ac:dyDescent="0.35">
      <c r="A41" t="str">
        <f t="shared" si="0"/>
        <v>DISTRIBUCION VOLUMEN X CRITERIO (kg ó litros).T.Alimentos TOTAL ING5-10MIL</v>
      </c>
      <c r="B41">
        <v>0</v>
      </c>
      <c r="C41">
        <v>0</v>
      </c>
      <c r="D41" t="s">
        <v>46</v>
      </c>
      <c r="E41" s="80">
        <v>7.5451571454651036</v>
      </c>
      <c r="F41" s="80">
        <v>5.1208901483705924</v>
      </c>
      <c r="G41" s="80">
        <v>9.0378179116167132</v>
      </c>
      <c r="H41" s="80">
        <v>6.8747190421706668</v>
      </c>
    </row>
    <row r="42" spans="1:8" x14ac:dyDescent="0.35">
      <c r="A42" t="str">
        <f t="shared" si="0"/>
        <v>DISTRIBUCION VOLUMEN X CRITERIO (kg ó litros).T.Alimentos TOTAL ING10-30MIL</v>
      </c>
      <c r="B42">
        <v>0</v>
      </c>
      <c r="C42">
        <v>0</v>
      </c>
      <c r="D42" t="s">
        <v>48</v>
      </c>
      <c r="E42" s="80">
        <v>17.247405384472021</v>
      </c>
      <c r="F42" s="80">
        <v>20.170578208304509</v>
      </c>
      <c r="G42" s="80">
        <v>15.867595734779311</v>
      </c>
      <c r="H42" s="80">
        <v>19.529870063887525</v>
      </c>
    </row>
    <row r="43" spans="1:8" x14ac:dyDescent="0.35">
      <c r="A43" t="str">
        <f t="shared" si="0"/>
        <v>DISTRIBUCION VOLUMEN X CRITERIO (kg ó litros).T.Alimentos TOTAL ING30-100MIL</v>
      </c>
      <c r="B43">
        <v>0</v>
      </c>
      <c r="C43">
        <v>0</v>
      </c>
      <c r="D43" t="s">
        <v>50</v>
      </c>
      <c r="E43" s="80">
        <v>16.13235765033377</v>
      </c>
      <c r="F43" s="80">
        <v>21.293626524031207</v>
      </c>
      <c r="G43" s="80">
        <v>21.90061824005053</v>
      </c>
      <c r="H43" s="80">
        <v>20.461541011390651</v>
      </c>
    </row>
    <row r="44" spans="1:8" x14ac:dyDescent="0.35">
      <c r="A44" t="str">
        <f t="shared" si="0"/>
        <v>DISTRIBUCION VOLUMEN X CRITERIO (kg ó litros).T.Alimentos TOTAL ING100-200MIL</v>
      </c>
      <c r="B44">
        <v>0</v>
      </c>
      <c r="C44">
        <v>0</v>
      </c>
      <c r="D44" t="s">
        <v>52</v>
      </c>
      <c r="E44" s="80">
        <v>12.979548097583029</v>
      </c>
      <c r="F44" s="80">
        <v>15.928255539568484</v>
      </c>
      <c r="G44" s="80">
        <v>10.786473868100838</v>
      </c>
      <c r="H44" s="80">
        <v>15.104605161810136</v>
      </c>
    </row>
    <row r="45" spans="1:8" x14ac:dyDescent="0.35">
      <c r="A45" t="str">
        <f t="shared" si="0"/>
        <v>DISTRIBUCION VOLUMEN X CRITERIO (kg ó litros).T.Alimentos TOTAL ING200-500MIL</v>
      </c>
      <c r="B45">
        <v>0</v>
      </c>
      <c r="C45">
        <v>0</v>
      </c>
      <c r="D45" t="s">
        <v>54</v>
      </c>
      <c r="E45" s="80">
        <v>15.801575189036601</v>
      </c>
      <c r="F45" s="80">
        <v>14.127217004670708</v>
      </c>
      <c r="G45" s="80">
        <v>18.902565867123712</v>
      </c>
      <c r="H45" s="80">
        <v>15.267355326207824</v>
      </c>
    </row>
    <row r="46" spans="1:8" x14ac:dyDescent="0.35">
      <c r="A46" t="str">
        <f t="shared" si="0"/>
        <v>DISTRIBUCION VOLUMEN X CRITERIO (kg ó litros).T.Alimentos TOTAL ING&gt;500MIL</v>
      </c>
      <c r="B46">
        <v>0</v>
      </c>
      <c r="C46">
        <v>0</v>
      </c>
      <c r="D46" t="s">
        <v>56</v>
      </c>
      <c r="E46" s="80">
        <v>22.896605065436816</v>
      </c>
      <c r="F46" s="80">
        <v>18.145244517529424</v>
      </c>
      <c r="G46" s="80">
        <v>17.321485915560434</v>
      </c>
      <c r="H46" s="80">
        <v>19.054854969607803</v>
      </c>
    </row>
    <row r="47" spans="1:8" x14ac:dyDescent="0.35">
      <c r="A47" t="str">
        <f t="shared" si="0"/>
        <v>DISTRIBUCION VOLUMEN X CRITERIO (kg ó litros).T.Alimentos TOTAL INGDE 15 A 19 AÑOS</v>
      </c>
      <c r="B47">
        <v>0</v>
      </c>
      <c r="C47">
        <v>0</v>
      </c>
      <c r="D47" t="s">
        <v>80</v>
      </c>
      <c r="E47" s="80">
        <v>3.5820484673418673</v>
      </c>
      <c r="F47" s="80">
        <v>1.8276227170741275</v>
      </c>
      <c r="G47" s="80">
        <v>9.1248511656999476</v>
      </c>
      <c r="H47" s="80">
        <v>3.4686754876010681</v>
      </c>
    </row>
    <row r="48" spans="1:8" x14ac:dyDescent="0.35">
      <c r="A48" t="str">
        <f t="shared" si="0"/>
        <v>DISTRIBUCION VOLUMEN X CRITERIO (kg ó litros).T.Alimentos TOTAL INGDE 20 A 24 AÑOS</v>
      </c>
      <c r="B48">
        <v>0</v>
      </c>
      <c r="C48">
        <v>0</v>
      </c>
      <c r="D48" t="s">
        <v>81</v>
      </c>
      <c r="E48" s="80">
        <v>7.9922313832202692</v>
      </c>
      <c r="F48" s="80">
        <v>6.4790977148909965</v>
      </c>
      <c r="G48" s="80">
        <v>6.2047299811731111</v>
      </c>
      <c r="H48" s="80">
        <v>3.4275440025857384</v>
      </c>
    </row>
    <row r="49" spans="1:8" x14ac:dyDescent="0.35">
      <c r="A49" t="str">
        <f t="shared" si="0"/>
        <v>DISTRIBUCION VOLUMEN X CRITERIO (kg ó litros).T.Alimentos TOTAL INGDE 25 A 34 AÑOS</v>
      </c>
      <c r="B49">
        <v>0</v>
      </c>
      <c r="C49">
        <v>0</v>
      </c>
      <c r="D49" t="s">
        <v>82</v>
      </c>
      <c r="E49" s="80">
        <v>15.504839215585193</v>
      </c>
      <c r="F49" s="80">
        <v>20.826706150971326</v>
      </c>
      <c r="G49" s="80">
        <v>14.23782124057257</v>
      </c>
      <c r="H49" s="80">
        <v>17.874741162462946</v>
      </c>
    </row>
    <row r="50" spans="1:8" x14ac:dyDescent="0.35">
      <c r="A50" t="str">
        <f t="shared" si="0"/>
        <v>DISTRIBUCION VOLUMEN X CRITERIO (kg ó litros).T.Alimentos TOTAL INGDE 35 A 49 AÑOS</v>
      </c>
      <c r="B50">
        <v>0</v>
      </c>
      <c r="C50">
        <v>0</v>
      </c>
      <c r="D50" t="s">
        <v>83</v>
      </c>
      <c r="E50" s="80">
        <v>32.867056576425668</v>
      </c>
      <c r="F50" s="80">
        <v>33.535737147682113</v>
      </c>
      <c r="G50" s="80">
        <v>32.14679765394385</v>
      </c>
      <c r="H50" s="80">
        <v>32.243356372757923</v>
      </c>
    </row>
    <row r="51" spans="1:8" x14ac:dyDescent="0.35">
      <c r="A51" t="str">
        <f t="shared" si="0"/>
        <v>DISTRIBUCION VOLUMEN X CRITERIO (kg ó litros).T.Alimentos TOTAL INGDE 50 A 59 AÑOS</v>
      </c>
      <c r="B51">
        <v>0</v>
      </c>
      <c r="C51">
        <v>0</v>
      </c>
      <c r="D51" t="s">
        <v>84</v>
      </c>
      <c r="E51" s="80">
        <v>21.570654187740256</v>
      </c>
      <c r="F51" s="80">
        <v>16.091124750123292</v>
      </c>
      <c r="G51" s="80">
        <v>21.283967310190381</v>
      </c>
      <c r="H51" s="80">
        <v>17.049286383143151</v>
      </c>
    </row>
    <row r="52" spans="1:8" x14ac:dyDescent="0.35">
      <c r="A52" t="str">
        <f t="shared" si="0"/>
        <v>DISTRIBUCION VOLUMEN X CRITERIO (kg ó litros).T.Alimentos TOTAL INGDE 60 A 75 AÑOS</v>
      </c>
      <c r="B52">
        <v>0</v>
      </c>
      <c r="C52">
        <v>0</v>
      </c>
      <c r="D52" t="s">
        <v>85</v>
      </c>
      <c r="E52" s="80">
        <v>18.483168281600442</v>
      </c>
      <c r="F52" s="80">
        <v>21.239711913765554</v>
      </c>
      <c r="G52" s="80">
        <v>17.001829172653323</v>
      </c>
      <c r="H52" s="80">
        <v>25.936395221457044</v>
      </c>
    </row>
    <row r="53" spans="1:8" x14ac:dyDescent="0.35">
      <c r="A53" t="str">
        <f t="shared" si="0"/>
        <v>DISTRIBUCION VOLUMEN X CRITERIO (kg ó litros).T.Alimentos TOTAL INGNIVEL ALTO</v>
      </c>
      <c r="B53">
        <v>0</v>
      </c>
      <c r="C53">
        <v>0</v>
      </c>
      <c r="D53" t="s">
        <v>86</v>
      </c>
      <c r="E53" s="80">
        <v>21.849927129650752</v>
      </c>
      <c r="F53" s="80">
        <v>18.805854398267652</v>
      </c>
      <c r="G53" s="80">
        <v>13.900073304088354</v>
      </c>
      <c r="H53" s="80">
        <v>18.963317658848275</v>
      </c>
    </row>
    <row r="54" spans="1:8" x14ac:dyDescent="0.35">
      <c r="A54" t="str">
        <f t="shared" si="0"/>
        <v>DISTRIBUCION VOLUMEN X CRITERIO (kg ó litros).T.Alimentos TOTAL INGNIVEL MEDIO ALTO</v>
      </c>
      <c r="B54">
        <v>0</v>
      </c>
      <c r="C54">
        <v>0</v>
      </c>
      <c r="D54" t="s">
        <v>87</v>
      </c>
      <c r="E54" s="80">
        <v>10.392656393021667</v>
      </c>
      <c r="F54" s="80">
        <v>8.0292970294154848</v>
      </c>
      <c r="G54" s="80">
        <v>14.454601683485677</v>
      </c>
      <c r="H54" s="80">
        <v>10.100902717525345</v>
      </c>
    </row>
    <row r="55" spans="1:8" x14ac:dyDescent="0.35">
      <c r="A55" t="str">
        <f t="shared" si="0"/>
        <v>DISTRIBUCION VOLUMEN X CRITERIO (kg ó litros).T.Alimentos TOTAL INGNIVEL MEDIO</v>
      </c>
      <c r="B55">
        <v>0</v>
      </c>
      <c r="C55">
        <v>0</v>
      </c>
      <c r="D55" t="s">
        <v>88</v>
      </c>
      <c r="E55" s="80">
        <v>22.693758794754366</v>
      </c>
      <c r="F55" s="80">
        <v>31.291763247027699</v>
      </c>
      <c r="G55" s="80">
        <v>31.050761297123231</v>
      </c>
      <c r="H55" s="80">
        <v>31.069445502791922</v>
      </c>
    </row>
    <row r="56" spans="1:8" x14ac:dyDescent="0.35">
      <c r="A56" t="str">
        <f t="shared" si="0"/>
        <v>DISTRIBUCION VOLUMEN X CRITERIO (kg ó litros).T.Alimentos TOTAL INGNIVEL MEDIO BAJO</v>
      </c>
      <c r="B56">
        <v>0</v>
      </c>
      <c r="C56">
        <v>0</v>
      </c>
      <c r="D56" t="s">
        <v>89</v>
      </c>
      <c r="E56" s="80">
        <v>16.024566903808033</v>
      </c>
      <c r="F56" s="80">
        <v>15.622008591011474</v>
      </c>
      <c r="G56" s="80">
        <v>13.833181462690325</v>
      </c>
      <c r="H56" s="80">
        <v>19.855057742998557</v>
      </c>
    </row>
    <row r="57" spans="1:8" x14ac:dyDescent="0.35">
      <c r="A57" t="str">
        <f t="shared" si="0"/>
        <v>DISTRIBUCION VOLUMEN X CRITERIO (kg ó litros).T.Alimentos TOTAL INGNIVEL BAJO</v>
      </c>
      <c r="B57">
        <v>0</v>
      </c>
      <c r="C57">
        <v>0</v>
      </c>
      <c r="D57" t="s">
        <v>90</v>
      </c>
      <c r="E57" s="80">
        <v>29.039090035349179</v>
      </c>
      <c r="F57" s="80">
        <v>26.2510749883823</v>
      </c>
      <c r="G57" s="80">
        <v>26.761379826027458</v>
      </c>
      <c r="H57" s="80">
        <v>20.011275843799808</v>
      </c>
    </row>
    <row r="58" spans="1:8" x14ac:dyDescent="0.35">
      <c r="A58" t="str">
        <f>$B$2&amp;$C$58&amp;D58</f>
        <v>DISTRIBUCION VOLUMEN X CRITERIO (kg ó litros)Total BebidasT.ESPAÑA</v>
      </c>
      <c r="B58">
        <v>0</v>
      </c>
      <c r="C58" t="s">
        <v>17</v>
      </c>
      <c r="D58" t="s">
        <v>22</v>
      </c>
      <c r="E58" s="80">
        <v>100</v>
      </c>
      <c r="F58" s="80">
        <v>100</v>
      </c>
      <c r="G58" s="80">
        <v>100</v>
      </c>
      <c r="H58" s="80">
        <v>100</v>
      </c>
    </row>
    <row r="59" spans="1:8" x14ac:dyDescent="0.35">
      <c r="A59" t="str">
        <f t="shared" ref="A59:A85" si="1">$B$2&amp;$C$58&amp;D59</f>
        <v>DISTRIBUCION VOLUMEN X CRITERIO (kg ó litros)Total BebidasBCN AM</v>
      </c>
      <c r="B59">
        <v>0</v>
      </c>
      <c r="C59">
        <v>0</v>
      </c>
      <c r="D59" t="s">
        <v>72</v>
      </c>
      <c r="E59" s="80">
        <v>6.6828065073538117</v>
      </c>
      <c r="F59" s="80">
        <v>6.6895767739580423</v>
      </c>
      <c r="G59" s="80">
        <v>8.3581684906875839</v>
      </c>
      <c r="H59" s="80">
        <v>19.92421240242961</v>
      </c>
    </row>
    <row r="60" spans="1:8" x14ac:dyDescent="0.35">
      <c r="A60" t="str">
        <f t="shared" si="1"/>
        <v>DISTRIBUCION VOLUMEN X CRITERIO (kg ó litros)Total BebidasREST.CAT ARAGON</v>
      </c>
      <c r="B60">
        <v>0</v>
      </c>
      <c r="C60">
        <v>0</v>
      </c>
      <c r="D60" t="s">
        <v>73</v>
      </c>
      <c r="E60" s="80">
        <v>18.336639135930344</v>
      </c>
      <c r="F60" s="80">
        <v>15.413480007888452</v>
      </c>
      <c r="G60" s="80">
        <v>13.26605234263481</v>
      </c>
      <c r="H60" s="80">
        <v>14.816962283408666</v>
      </c>
    </row>
    <row r="61" spans="1:8" x14ac:dyDescent="0.35">
      <c r="A61" t="str">
        <f t="shared" si="1"/>
        <v>DISTRIBUCION VOLUMEN X CRITERIO (kg ó litros)Total BebidasLEVANTE</v>
      </c>
      <c r="B61">
        <v>0</v>
      </c>
      <c r="C61">
        <v>0</v>
      </c>
      <c r="D61" t="s">
        <v>74</v>
      </c>
      <c r="E61" s="80">
        <v>13.312478854273751</v>
      </c>
      <c r="F61" s="80">
        <v>18.670052881175696</v>
      </c>
      <c r="G61" s="80">
        <v>19.621251811133501</v>
      </c>
      <c r="H61" s="80">
        <v>16.710036964196366</v>
      </c>
    </row>
    <row r="62" spans="1:8" x14ac:dyDescent="0.35">
      <c r="A62" t="str">
        <f t="shared" si="1"/>
        <v>DISTRIBUCION VOLUMEN X CRITERIO (kg ó litros)Total BebidasANDALUCIA</v>
      </c>
      <c r="B62">
        <v>0</v>
      </c>
      <c r="C62">
        <v>0</v>
      </c>
      <c r="D62" t="s">
        <v>75</v>
      </c>
      <c r="E62" s="80">
        <v>21.458604865226842</v>
      </c>
      <c r="F62" s="80">
        <v>17.180366188457757</v>
      </c>
      <c r="G62" s="80">
        <v>13.528613345757284</v>
      </c>
      <c r="H62" s="80">
        <v>15.49856029980671</v>
      </c>
    </row>
    <row r="63" spans="1:8" x14ac:dyDescent="0.35">
      <c r="A63" t="str">
        <f t="shared" si="1"/>
        <v>DISTRIBUCION VOLUMEN X CRITERIO (kg ó litros)Total BebidasMDD AM</v>
      </c>
      <c r="B63">
        <v>0</v>
      </c>
      <c r="C63">
        <v>0</v>
      </c>
      <c r="D63" t="s">
        <v>76</v>
      </c>
      <c r="E63" s="80">
        <v>9.6828818279016868</v>
      </c>
      <c r="F63" s="80">
        <v>9.7184414960372578</v>
      </c>
      <c r="G63" s="80">
        <v>10.792319282331359</v>
      </c>
      <c r="H63" s="80">
        <v>8.6046399298526168</v>
      </c>
    </row>
    <row r="64" spans="1:8" x14ac:dyDescent="0.35">
      <c r="A64" t="str">
        <f t="shared" si="1"/>
        <v>DISTRIBUCION VOLUMEN X CRITERIO (kg ó litros)Total BebidasRTO CENTRO</v>
      </c>
      <c r="B64">
        <v>0</v>
      </c>
      <c r="C64">
        <v>0</v>
      </c>
      <c r="D64" t="s">
        <v>77</v>
      </c>
      <c r="E64" s="80">
        <v>7.2601603990078587</v>
      </c>
      <c r="F64" s="80">
        <v>7.2578434601241737</v>
      </c>
      <c r="G64" s="80">
        <v>7.2508664463044621</v>
      </c>
      <c r="H64" s="80">
        <v>7.9844169414092239</v>
      </c>
    </row>
    <row r="65" spans="1:8" x14ac:dyDescent="0.35">
      <c r="A65" t="str">
        <f t="shared" si="1"/>
        <v>DISTRIBUCION VOLUMEN X CRITERIO (kg ó litros)Total BebidasNORTE-CENTRO</v>
      </c>
      <c r="B65">
        <v>0</v>
      </c>
      <c r="C65">
        <v>0</v>
      </c>
      <c r="D65" t="s">
        <v>78</v>
      </c>
      <c r="E65" s="80">
        <v>10.779664270266561</v>
      </c>
      <c r="F65" s="80">
        <v>11.101483351616059</v>
      </c>
      <c r="G65" s="80">
        <v>7.1332812763475877</v>
      </c>
      <c r="H65" s="80">
        <v>8.2706566327234921</v>
      </c>
    </row>
    <row r="66" spans="1:8" x14ac:dyDescent="0.35">
      <c r="A66" t="str">
        <f t="shared" si="1"/>
        <v>DISTRIBUCION VOLUMEN X CRITERIO (kg ó litros)Total BebidasNOROESTE</v>
      </c>
      <c r="B66">
        <v>0</v>
      </c>
      <c r="C66">
        <v>0</v>
      </c>
      <c r="D66" t="s">
        <v>79</v>
      </c>
      <c r="E66" s="80">
        <v>12.486759898888282</v>
      </c>
      <c r="F66" s="80">
        <v>13.968757029866522</v>
      </c>
      <c r="G66" s="80">
        <v>20.049447728621939</v>
      </c>
      <c r="H66" s="80">
        <v>8.1905066004441505</v>
      </c>
    </row>
    <row r="67" spans="1:8" x14ac:dyDescent="0.35">
      <c r="A67" t="str">
        <f t="shared" si="1"/>
        <v>DISTRIBUCION VOLUMEN X CRITERIO (kg ó litros)Total Bebidas&lt;2MIL</v>
      </c>
      <c r="B67">
        <v>0</v>
      </c>
      <c r="C67">
        <v>0</v>
      </c>
      <c r="D67" t="s">
        <v>41</v>
      </c>
      <c r="E67" s="80">
        <v>0.95116680489050176</v>
      </c>
      <c r="F67" s="80">
        <v>2.3173980138342847</v>
      </c>
      <c r="G67" s="80">
        <v>1.646428721385113</v>
      </c>
      <c r="H67" s="80">
        <v>2.6101154024934967</v>
      </c>
    </row>
    <row r="68" spans="1:8" x14ac:dyDescent="0.35">
      <c r="A68" t="str">
        <f t="shared" si="1"/>
        <v>DISTRIBUCION VOLUMEN X CRITERIO (kg ó litros)Total Bebidas2-5MIL</v>
      </c>
      <c r="B68">
        <v>0</v>
      </c>
      <c r="C68">
        <v>0</v>
      </c>
      <c r="D68" t="s">
        <v>44</v>
      </c>
      <c r="E68" s="80">
        <v>4.841767611857863</v>
      </c>
      <c r="F68" s="80">
        <v>3.6901796101343538</v>
      </c>
      <c r="G68" s="80">
        <v>6.1553611188006352</v>
      </c>
      <c r="H68" s="80">
        <v>3.4061295940552134</v>
      </c>
    </row>
    <row r="69" spans="1:8" x14ac:dyDescent="0.35">
      <c r="A69" t="str">
        <f t="shared" si="1"/>
        <v>DISTRIBUCION VOLUMEN X CRITERIO (kg ó litros)Total Bebidas5-10MIL</v>
      </c>
      <c r="B69">
        <v>0</v>
      </c>
      <c r="C69">
        <v>0</v>
      </c>
      <c r="D69" t="s">
        <v>46</v>
      </c>
      <c r="E69" s="80">
        <v>9.3783956586322716</v>
      </c>
      <c r="F69" s="80">
        <v>5.6943580505808828</v>
      </c>
      <c r="G69" s="80">
        <v>9.606258818784303</v>
      </c>
      <c r="H69" s="80">
        <v>10.243961466200744</v>
      </c>
    </row>
    <row r="70" spans="1:8" x14ac:dyDescent="0.35">
      <c r="A70" t="str">
        <f t="shared" si="1"/>
        <v>DISTRIBUCION VOLUMEN X CRITERIO (kg ó litros)Total Bebidas10-30MIL</v>
      </c>
      <c r="B70">
        <v>0</v>
      </c>
      <c r="C70">
        <v>0</v>
      </c>
      <c r="D70" t="s">
        <v>48</v>
      </c>
      <c r="E70" s="80">
        <v>24.685754760887907</v>
      </c>
      <c r="F70" s="80">
        <v>27.608607860229601</v>
      </c>
      <c r="G70" s="80">
        <v>16.059134051810659</v>
      </c>
      <c r="H70" s="80">
        <v>20.807779811411898</v>
      </c>
    </row>
    <row r="71" spans="1:8" x14ac:dyDescent="0.35">
      <c r="A71" t="str">
        <f t="shared" si="1"/>
        <v>DISTRIBUCION VOLUMEN X CRITERIO (kg ó litros)Total Bebidas30-100MIL</v>
      </c>
      <c r="B71">
        <v>0</v>
      </c>
      <c r="C71">
        <v>0</v>
      </c>
      <c r="D71" t="s">
        <v>50</v>
      </c>
      <c r="E71" s="80">
        <v>17.88292544137466</v>
      </c>
      <c r="F71" s="80">
        <v>15.931846207832804</v>
      </c>
      <c r="G71" s="80">
        <v>13.725688395830165</v>
      </c>
      <c r="H71" s="80">
        <v>18.234046892199622</v>
      </c>
    </row>
    <row r="72" spans="1:8" x14ac:dyDescent="0.35">
      <c r="A72" t="str">
        <f t="shared" si="1"/>
        <v>DISTRIBUCION VOLUMEN X CRITERIO (kg ó litros)Total Bebidas100-200MIL</v>
      </c>
      <c r="B72">
        <v>0</v>
      </c>
      <c r="C72">
        <v>0</v>
      </c>
      <c r="D72" t="s">
        <v>52</v>
      </c>
      <c r="E72" s="80">
        <v>8.3664587628393861</v>
      </c>
      <c r="F72" s="80">
        <v>9.7142308792583485</v>
      </c>
      <c r="G72" s="80">
        <v>9.3582088971072821</v>
      </c>
      <c r="H72" s="80">
        <v>19.04911432217185</v>
      </c>
    </row>
    <row r="73" spans="1:8" x14ac:dyDescent="0.35">
      <c r="A73" t="str">
        <f t="shared" si="1"/>
        <v>DISTRIBUCION VOLUMEN X CRITERIO (kg ó litros)Total Bebidas200-500MIL</v>
      </c>
      <c r="B73">
        <v>0</v>
      </c>
      <c r="C73">
        <v>0</v>
      </c>
      <c r="D73" t="s">
        <v>54</v>
      </c>
      <c r="E73" s="80">
        <v>12.632993825418341</v>
      </c>
      <c r="F73" s="80">
        <v>16.884425126827619</v>
      </c>
      <c r="G73" s="80">
        <v>29.815303206978633</v>
      </c>
      <c r="H73" s="80">
        <v>13.330278952581784</v>
      </c>
    </row>
    <row r="74" spans="1:8" x14ac:dyDescent="0.35">
      <c r="A74" t="str">
        <f t="shared" si="1"/>
        <v>DISTRIBUCION VOLUMEN X CRITERIO (kg ó litros)Total Bebidas&gt;500MIL</v>
      </c>
      <c r="B74">
        <v>0</v>
      </c>
      <c r="C74">
        <v>0</v>
      </c>
      <c r="D74" t="s">
        <v>56</v>
      </c>
      <c r="E74" s="80">
        <v>21.260532040990011</v>
      </c>
      <c r="F74" s="80">
        <v>18.158956442747595</v>
      </c>
      <c r="G74" s="80">
        <v>13.633615763076603</v>
      </c>
      <c r="H74" s="80">
        <v>12.31856837359118</v>
      </c>
    </row>
    <row r="75" spans="1:8" x14ac:dyDescent="0.35">
      <c r="A75" t="str">
        <f t="shared" si="1"/>
        <v>DISTRIBUCION VOLUMEN X CRITERIO (kg ó litros)Total BebidasDE 15 A 19 AÑOS</v>
      </c>
      <c r="B75">
        <v>0</v>
      </c>
      <c r="C75">
        <v>0</v>
      </c>
      <c r="D75" t="s">
        <v>80</v>
      </c>
      <c r="E75" s="80">
        <v>2.2568260228589261</v>
      </c>
      <c r="F75" s="80">
        <v>2.2854924895708031</v>
      </c>
      <c r="G75" s="80">
        <v>3.7905584273112769</v>
      </c>
      <c r="H75" s="80">
        <v>3.1301753836868285</v>
      </c>
    </row>
    <row r="76" spans="1:8" x14ac:dyDescent="0.35">
      <c r="A76" t="str">
        <f t="shared" si="1"/>
        <v>DISTRIBUCION VOLUMEN X CRITERIO (kg ó litros)Total BebidasDE 20 A 24 AÑOS</v>
      </c>
      <c r="B76">
        <v>0</v>
      </c>
      <c r="C76">
        <v>0</v>
      </c>
      <c r="D76" t="s">
        <v>81</v>
      </c>
      <c r="E76" s="80">
        <v>6.5317501605885324</v>
      </c>
      <c r="F76" s="80">
        <v>7.1329329504511829</v>
      </c>
      <c r="G76" s="80">
        <v>10.303455309709616</v>
      </c>
      <c r="H76" s="80">
        <v>6.0075609138557367</v>
      </c>
    </row>
    <row r="77" spans="1:8" x14ac:dyDescent="0.35">
      <c r="A77" t="str">
        <f t="shared" si="1"/>
        <v>DISTRIBUCION VOLUMEN X CRITERIO (kg ó litros)Total BebidasDE 25 A 34 AÑOS</v>
      </c>
      <c r="B77">
        <v>0</v>
      </c>
      <c r="C77">
        <v>0</v>
      </c>
      <c r="D77" t="s">
        <v>82</v>
      </c>
      <c r="E77" s="80">
        <v>8.7904362646519143</v>
      </c>
      <c r="F77" s="80">
        <v>12.139339255144865</v>
      </c>
      <c r="G77" s="80">
        <v>8.6059527904277235</v>
      </c>
      <c r="H77" s="80">
        <v>11.261301470496186</v>
      </c>
    </row>
    <row r="78" spans="1:8" x14ac:dyDescent="0.35">
      <c r="A78" t="str">
        <f t="shared" si="1"/>
        <v>DISTRIBUCION VOLUMEN X CRITERIO (kg ó litros)Total BebidasDE 35 A 49 AÑOS</v>
      </c>
      <c r="B78">
        <v>0</v>
      </c>
      <c r="C78">
        <v>0</v>
      </c>
      <c r="D78" t="s">
        <v>83</v>
      </c>
      <c r="E78" s="80">
        <v>31.56121173928706</v>
      </c>
      <c r="F78" s="80">
        <v>29.236612121881127</v>
      </c>
      <c r="G78" s="80">
        <v>27.75812126559768</v>
      </c>
      <c r="H78" s="80">
        <v>23.202918910072029</v>
      </c>
    </row>
    <row r="79" spans="1:8" x14ac:dyDescent="0.35">
      <c r="A79" t="str">
        <f t="shared" si="1"/>
        <v>DISTRIBUCION VOLUMEN X CRITERIO (kg ó litros)Total BebidasDE 50 A 59 AÑOS</v>
      </c>
      <c r="B79">
        <v>0</v>
      </c>
      <c r="C79">
        <v>0</v>
      </c>
      <c r="D79" t="s">
        <v>84</v>
      </c>
      <c r="E79" s="80">
        <v>31.521985370439236</v>
      </c>
      <c r="F79" s="80">
        <v>23.26114511188198</v>
      </c>
      <c r="G79" s="80">
        <v>21.837120559496203</v>
      </c>
      <c r="H79" s="80">
        <v>21.798194780903451</v>
      </c>
    </row>
    <row r="80" spans="1:8" x14ac:dyDescent="0.35">
      <c r="A80" t="str">
        <f t="shared" si="1"/>
        <v>DISTRIBUCION VOLUMEN X CRITERIO (kg ó litros)Total BebidasDE 60 A 75 AÑOS</v>
      </c>
      <c r="B80">
        <v>0</v>
      </c>
      <c r="C80">
        <v>0</v>
      </c>
      <c r="D80" t="s">
        <v>85</v>
      </c>
      <c r="E80" s="80">
        <v>19.337781504300501</v>
      </c>
      <c r="F80" s="80">
        <v>25.944479058679239</v>
      </c>
      <c r="G80" s="80">
        <v>27.704794320453512</v>
      </c>
      <c r="H80" s="80">
        <v>34.599839638723253</v>
      </c>
    </row>
    <row r="81" spans="1:8" x14ac:dyDescent="0.35">
      <c r="A81" t="str">
        <f t="shared" si="1"/>
        <v>DISTRIBUCION VOLUMEN X CRITERIO (kg ó litros)Total BebidasNIVEL ALTO</v>
      </c>
      <c r="B81">
        <v>0</v>
      </c>
      <c r="C81">
        <v>0</v>
      </c>
      <c r="D81" t="s">
        <v>86</v>
      </c>
      <c r="E81" s="80">
        <v>16.684840970819327</v>
      </c>
      <c r="F81" s="80">
        <v>17.844796864612739</v>
      </c>
      <c r="G81" s="80">
        <v>16.363284326942008</v>
      </c>
      <c r="H81" s="80">
        <v>21.725793499729605</v>
      </c>
    </row>
    <row r="82" spans="1:8" x14ac:dyDescent="0.35">
      <c r="A82" t="str">
        <f t="shared" si="1"/>
        <v>DISTRIBUCION VOLUMEN X CRITERIO (kg ó litros)Total BebidasNIVEL MEDIO ALTO</v>
      </c>
      <c r="B82">
        <v>0</v>
      </c>
      <c r="C82">
        <v>0</v>
      </c>
      <c r="D82" t="s">
        <v>87</v>
      </c>
      <c r="E82" s="80">
        <v>11.435568373992748</v>
      </c>
      <c r="F82" s="80">
        <v>16.919008073546728</v>
      </c>
      <c r="G82" s="80">
        <v>9.0816730732897746</v>
      </c>
      <c r="H82" s="80">
        <v>12.567511670754394</v>
      </c>
    </row>
    <row r="83" spans="1:8" x14ac:dyDescent="0.35">
      <c r="A83" t="str">
        <f t="shared" si="1"/>
        <v>DISTRIBUCION VOLUMEN X CRITERIO (kg ó litros)Total BebidasNIVEL MEDIO</v>
      </c>
      <c r="B83">
        <v>0</v>
      </c>
      <c r="C83">
        <v>0</v>
      </c>
      <c r="D83" t="s">
        <v>88</v>
      </c>
      <c r="E83" s="80">
        <v>15.761637662550326</v>
      </c>
      <c r="F83" s="80">
        <v>21.184409793922718</v>
      </c>
      <c r="G83" s="80">
        <v>26.606884332332513</v>
      </c>
      <c r="H83" s="80">
        <v>25.043260830750302</v>
      </c>
    </row>
    <row r="84" spans="1:8" x14ac:dyDescent="0.35">
      <c r="A84" t="str">
        <f t="shared" si="1"/>
        <v>DISTRIBUCION VOLUMEN X CRITERIO (kg ó litros)Total BebidasNIVEL MEDIO BAJO</v>
      </c>
      <c r="B84">
        <v>0</v>
      </c>
      <c r="C84">
        <v>0</v>
      </c>
      <c r="D84" t="s">
        <v>89</v>
      </c>
      <c r="E84" s="80">
        <v>19.798580407096633</v>
      </c>
      <c r="F84" s="80">
        <v>18.705308245287736</v>
      </c>
      <c r="G84" s="80">
        <v>17.435989059327913</v>
      </c>
      <c r="H84" s="80">
        <v>21.891163432302953</v>
      </c>
    </row>
    <row r="85" spans="1:8" x14ac:dyDescent="0.35">
      <c r="A85" t="str">
        <f t="shared" si="1"/>
        <v>DISTRIBUCION VOLUMEN X CRITERIO (kg ó litros)Total BebidasNIVEL BAJO</v>
      </c>
      <c r="B85">
        <v>0</v>
      </c>
      <c r="C85">
        <v>0</v>
      </c>
      <c r="D85" t="s">
        <v>90</v>
      </c>
      <c r="E85" s="80">
        <v>36.319366780943554</v>
      </c>
      <c r="F85" s="80">
        <v>25.346477563138958</v>
      </c>
      <c r="G85" s="80">
        <v>30.512166279135027</v>
      </c>
      <c r="H85" s="80">
        <v>18.772263352092146</v>
      </c>
    </row>
    <row r="86" spans="1:8" x14ac:dyDescent="0.35">
      <c r="A86" t="str">
        <f>$B$2&amp;$C$86&amp;D86</f>
        <v>DISTRIBUCION VOLUMEN X CRITERIO (kg ó litros)Total Bebidas FriasT.ESPAÑA</v>
      </c>
      <c r="B86">
        <v>0</v>
      </c>
      <c r="C86" t="s">
        <v>18</v>
      </c>
      <c r="D86" t="s">
        <v>22</v>
      </c>
      <c r="E86" s="80">
        <v>100</v>
      </c>
      <c r="F86" s="80">
        <v>100</v>
      </c>
      <c r="G86" s="80">
        <v>100</v>
      </c>
      <c r="H86" s="80">
        <v>100</v>
      </c>
    </row>
    <row r="87" spans="1:8" x14ac:dyDescent="0.35">
      <c r="A87" t="str">
        <f t="shared" ref="A87:A113" si="2">$B$2&amp;$C$86&amp;D87</f>
        <v>DISTRIBUCION VOLUMEN X CRITERIO (kg ó litros)Total Bebidas FriasBCN AM</v>
      </c>
      <c r="B87">
        <v>0</v>
      </c>
      <c r="C87">
        <v>0</v>
      </c>
      <c r="D87" t="s">
        <v>72</v>
      </c>
      <c r="E87" s="80">
        <v>6.9379940755533633</v>
      </c>
      <c r="F87" s="80">
        <v>7.1045427387665585</v>
      </c>
      <c r="G87" s="80">
        <v>8.8704922914081603</v>
      </c>
      <c r="H87" s="80">
        <v>21.033890231843415</v>
      </c>
    </row>
    <row r="88" spans="1:8" x14ac:dyDescent="0.35">
      <c r="A88" t="str">
        <f t="shared" si="2"/>
        <v>DISTRIBUCION VOLUMEN X CRITERIO (kg ó litros)Total Bebidas FriasREST.CAT ARAGON</v>
      </c>
      <c r="B88">
        <v>0</v>
      </c>
      <c r="C88">
        <v>0</v>
      </c>
      <c r="D88" t="s">
        <v>73</v>
      </c>
      <c r="E88" s="80">
        <v>17.300461448248093</v>
      </c>
      <c r="F88" s="80">
        <v>14.44513655798702</v>
      </c>
      <c r="G88" s="80">
        <v>12.576857089980905</v>
      </c>
      <c r="H88" s="80">
        <v>14.538709012879615</v>
      </c>
    </row>
    <row r="89" spans="1:8" x14ac:dyDescent="0.35">
      <c r="A89" t="str">
        <f t="shared" si="2"/>
        <v>DISTRIBUCION VOLUMEN X CRITERIO (kg ó litros)Total Bebidas FriasLEVANTE</v>
      </c>
      <c r="B89">
        <v>0</v>
      </c>
      <c r="C89">
        <v>0</v>
      </c>
      <c r="D89" t="s">
        <v>74</v>
      </c>
      <c r="E89" s="80">
        <v>13.993821315717266</v>
      </c>
      <c r="F89" s="80">
        <v>19.834030321483997</v>
      </c>
      <c r="G89" s="80">
        <v>20.637948317491585</v>
      </c>
      <c r="H89" s="80">
        <v>16.9385743559438</v>
      </c>
    </row>
    <row r="90" spans="1:8" x14ac:dyDescent="0.35">
      <c r="A90" t="str">
        <f t="shared" si="2"/>
        <v>DISTRIBUCION VOLUMEN X CRITERIO (kg ó litros)Total Bebidas FriasANDALUCIA</v>
      </c>
      <c r="B90">
        <v>0</v>
      </c>
      <c r="C90">
        <v>0</v>
      </c>
      <c r="D90" t="s">
        <v>75</v>
      </c>
      <c r="E90" s="80">
        <v>21.393210806268023</v>
      </c>
      <c r="F90" s="80">
        <v>16.667925440994246</v>
      </c>
      <c r="G90" s="80">
        <v>13.195179480353966</v>
      </c>
      <c r="H90" s="80">
        <v>15.31690218186176</v>
      </c>
    </row>
    <row r="91" spans="1:8" x14ac:dyDescent="0.35">
      <c r="A91" t="str">
        <f t="shared" si="2"/>
        <v>DISTRIBUCION VOLUMEN X CRITERIO (kg ó litros)Total Bebidas FriasMDD AM</v>
      </c>
      <c r="B91">
        <v>0</v>
      </c>
      <c r="C91">
        <v>0</v>
      </c>
      <c r="D91" t="s">
        <v>76</v>
      </c>
      <c r="E91" s="80">
        <v>9.7769072211133032</v>
      </c>
      <c r="F91" s="80">
        <v>9.7050682594385602</v>
      </c>
      <c r="G91" s="80">
        <v>11.142525839445993</v>
      </c>
      <c r="H91" s="80">
        <v>8.5525232336067667</v>
      </c>
    </row>
    <row r="92" spans="1:8" x14ac:dyDescent="0.35">
      <c r="A92" t="str">
        <f t="shared" si="2"/>
        <v>DISTRIBUCION VOLUMEN X CRITERIO (kg ó litros)Total Bebidas FriasRTO CENTRO</v>
      </c>
      <c r="B92">
        <v>0</v>
      </c>
      <c r="C92">
        <v>0</v>
      </c>
      <c r="D92" t="s">
        <v>77</v>
      </c>
      <c r="E92" s="80">
        <v>7.4391780399359337</v>
      </c>
      <c r="F92" s="80">
        <v>7.4331075551376555</v>
      </c>
      <c r="G92" s="80">
        <v>6.4261970943746558</v>
      </c>
      <c r="H92" s="80">
        <v>7.7506876258610333</v>
      </c>
    </row>
    <row r="93" spans="1:8" x14ac:dyDescent="0.35">
      <c r="A93" t="str">
        <f t="shared" si="2"/>
        <v>DISTRIBUCION VOLUMEN X CRITERIO (kg ó litros)Total Bebidas FriasNORTE-CENTRO</v>
      </c>
      <c r="B93">
        <v>0</v>
      </c>
      <c r="C93">
        <v>0</v>
      </c>
      <c r="D93" t="s">
        <v>78</v>
      </c>
      <c r="E93" s="80">
        <v>11.339879425129773</v>
      </c>
      <c r="F93" s="80">
        <v>11.345144765786429</v>
      </c>
      <c r="G93" s="80">
        <v>7.3608501504333361</v>
      </c>
      <c r="H93" s="80">
        <v>7.9258549985719382</v>
      </c>
    </row>
    <row r="94" spans="1:8" x14ac:dyDescent="0.35">
      <c r="A94" t="str">
        <f t="shared" si="2"/>
        <v>DISTRIBUCION VOLUMEN X CRITERIO (kg ó litros)Total Bebidas FriasNOROESTE</v>
      </c>
      <c r="B94">
        <v>0</v>
      </c>
      <c r="C94">
        <v>0</v>
      </c>
      <c r="D94" t="s">
        <v>79</v>
      </c>
      <c r="E94" s="80">
        <v>11.818543451930879</v>
      </c>
      <c r="F94" s="80">
        <v>13.465045858555694</v>
      </c>
      <c r="G94" s="80">
        <v>19.789950883827682</v>
      </c>
      <c r="H94" s="80">
        <v>7.9428502595154953</v>
      </c>
    </row>
    <row r="95" spans="1:8" x14ac:dyDescent="0.35">
      <c r="A95" t="str">
        <f t="shared" si="2"/>
        <v>DISTRIBUCION VOLUMEN X CRITERIO (kg ó litros)Total Bebidas Frias&lt;2MIL</v>
      </c>
      <c r="B95">
        <v>0</v>
      </c>
      <c r="C95">
        <v>0</v>
      </c>
      <c r="D95" t="s">
        <v>41</v>
      </c>
      <c r="E95" s="80">
        <v>1.0037589206875814</v>
      </c>
      <c r="F95" s="80">
        <v>2.2148806410111752</v>
      </c>
      <c r="G95" s="80">
        <v>1.5540619457994913</v>
      </c>
      <c r="H95" s="80">
        <v>2.5988690364350902</v>
      </c>
    </row>
    <row r="96" spans="1:8" x14ac:dyDescent="0.35">
      <c r="A96" t="str">
        <f t="shared" si="2"/>
        <v>DISTRIBUCION VOLUMEN X CRITERIO (kg ó litros)Total Bebidas Frias2-5MIL</v>
      </c>
      <c r="B96">
        <v>0</v>
      </c>
      <c r="C96">
        <v>0</v>
      </c>
      <c r="D96" t="s">
        <v>44</v>
      </c>
      <c r="E96" s="80">
        <v>5.1339287053032683</v>
      </c>
      <c r="F96" s="80">
        <v>3.8059791525887734</v>
      </c>
      <c r="G96" s="80">
        <v>6.5413848127906711</v>
      </c>
      <c r="H96" s="80">
        <v>3.5767827123309477</v>
      </c>
    </row>
    <row r="97" spans="1:8" x14ac:dyDescent="0.35">
      <c r="A97" t="str">
        <f t="shared" si="2"/>
        <v>DISTRIBUCION VOLUMEN X CRITERIO (kg ó litros)Total Bebidas Frias5-10MIL</v>
      </c>
      <c r="B97">
        <v>0</v>
      </c>
      <c r="C97">
        <v>0</v>
      </c>
      <c r="D97" t="s">
        <v>46</v>
      </c>
      <c r="E97" s="80">
        <v>9.5682085587057095</v>
      </c>
      <c r="F97" s="80">
        <v>5.8668613640134257</v>
      </c>
      <c r="G97" s="80">
        <v>9.4870916040114022</v>
      </c>
      <c r="H97" s="80">
        <v>10.267573814441883</v>
      </c>
    </row>
    <row r="98" spans="1:8" x14ac:dyDescent="0.35">
      <c r="A98" t="str">
        <f t="shared" si="2"/>
        <v>DISTRIBUCION VOLUMEN X CRITERIO (kg ó litros)Total Bebidas Frias10-30MIL</v>
      </c>
      <c r="B98">
        <v>0</v>
      </c>
      <c r="C98">
        <v>0</v>
      </c>
      <c r="D98" t="s">
        <v>48</v>
      </c>
      <c r="E98" s="80">
        <v>24.977960443968005</v>
      </c>
      <c r="F98" s="80">
        <v>27.144501697275754</v>
      </c>
      <c r="G98" s="80">
        <v>15.905331024940232</v>
      </c>
      <c r="H98" s="80">
        <v>21.657071775385916</v>
      </c>
    </row>
    <row r="99" spans="1:8" x14ac:dyDescent="0.35">
      <c r="A99" t="str">
        <f t="shared" si="2"/>
        <v>DISTRIBUCION VOLUMEN X CRITERIO (kg ó litros)Total Bebidas Frias30-100MIL</v>
      </c>
      <c r="B99">
        <v>0</v>
      </c>
      <c r="C99">
        <v>0</v>
      </c>
      <c r="D99" t="s">
        <v>50</v>
      </c>
      <c r="E99" s="80">
        <v>18.17007396038677</v>
      </c>
      <c r="F99" s="80">
        <v>16.767429720013165</v>
      </c>
      <c r="G99" s="80">
        <v>13.879097053224084</v>
      </c>
      <c r="H99" s="80">
        <v>18.389228031807257</v>
      </c>
    </row>
    <row r="100" spans="1:8" x14ac:dyDescent="0.35">
      <c r="A100" t="str">
        <f t="shared" si="2"/>
        <v>DISTRIBUCION VOLUMEN X CRITERIO (kg ó litros)Total Bebidas Frias100-200MIL</v>
      </c>
      <c r="B100">
        <v>0</v>
      </c>
      <c r="C100">
        <v>0</v>
      </c>
      <c r="D100" t="s">
        <v>52</v>
      </c>
      <c r="E100" s="80">
        <v>7.8985464506543535</v>
      </c>
      <c r="F100" s="80">
        <v>10.100843630449285</v>
      </c>
      <c r="G100" s="80">
        <v>9.6512990344476055</v>
      </c>
      <c r="H100" s="80">
        <v>19.532137566463987</v>
      </c>
    </row>
    <row r="101" spans="1:8" x14ac:dyDescent="0.35">
      <c r="A101" t="str">
        <f t="shared" si="2"/>
        <v>DISTRIBUCION VOLUMEN X CRITERIO (kg ó litros)Total Bebidas Frias200-500MIL</v>
      </c>
      <c r="B101">
        <v>0</v>
      </c>
      <c r="C101">
        <v>0</v>
      </c>
      <c r="D101" t="s">
        <v>54</v>
      </c>
      <c r="E101" s="80">
        <v>13.125463222794224</v>
      </c>
      <c r="F101" s="80">
        <v>17.345811371286217</v>
      </c>
      <c r="G101" s="80">
        <v>30.094556627475495</v>
      </c>
      <c r="H101" s="80">
        <v>12.75593992570132</v>
      </c>
    </row>
    <row r="102" spans="1:8" x14ac:dyDescent="0.35">
      <c r="A102" t="str">
        <f t="shared" si="2"/>
        <v>DISTRIBUCION VOLUMEN X CRITERIO (kg ó litros)Total Bebidas Frias&gt;500MIL</v>
      </c>
      <c r="B102">
        <v>0</v>
      </c>
      <c r="C102">
        <v>0</v>
      </c>
      <c r="D102" t="s">
        <v>56</v>
      </c>
      <c r="E102" s="80">
        <v>20.122054927066348</v>
      </c>
      <c r="F102" s="80">
        <v>16.753694562436333</v>
      </c>
      <c r="G102" s="80">
        <v>12.887177446850673</v>
      </c>
      <c r="H102" s="80">
        <v>11.222391887837304</v>
      </c>
    </row>
    <row r="103" spans="1:8" x14ac:dyDescent="0.35">
      <c r="A103" t="str">
        <f t="shared" si="2"/>
        <v>DISTRIBUCION VOLUMEN X CRITERIO (kg ó litros)Total Bebidas FriasDE 15 A 19 AÑOS</v>
      </c>
      <c r="B103">
        <v>0</v>
      </c>
      <c r="C103">
        <v>0</v>
      </c>
      <c r="D103" t="s">
        <v>80</v>
      </c>
      <c r="E103" s="80">
        <v>2.3817998857243103</v>
      </c>
      <c r="F103" s="80">
        <v>2.46048082018378</v>
      </c>
      <c r="G103" s="80">
        <v>3.5483492955045888</v>
      </c>
      <c r="H103" s="80">
        <v>3.1911127690189929</v>
      </c>
    </row>
    <row r="104" spans="1:8" x14ac:dyDescent="0.35">
      <c r="A104" t="str">
        <f t="shared" si="2"/>
        <v>DISTRIBUCION VOLUMEN X CRITERIO (kg ó litros)Total Bebidas FriasDE 20 A 24 AÑOS</v>
      </c>
      <c r="B104">
        <v>0</v>
      </c>
      <c r="C104">
        <v>0</v>
      </c>
      <c r="D104" t="s">
        <v>81</v>
      </c>
      <c r="E104" s="80">
        <v>6.6572798534441286</v>
      </c>
      <c r="F104" s="80">
        <v>6.3612338229724941</v>
      </c>
      <c r="G104" s="80">
        <v>10.422126816447067</v>
      </c>
      <c r="H104" s="80">
        <v>5.9808387614674068</v>
      </c>
    </row>
    <row r="105" spans="1:8" x14ac:dyDescent="0.35">
      <c r="A105" t="str">
        <f t="shared" si="2"/>
        <v>DISTRIBUCION VOLUMEN X CRITERIO (kg ó litros)Total Bebidas FriasDE 25 A 34 AÑOS</v>
      </c>
      <c r="B105">
        <v>0</v>
      </c>
      <c r="C105">
        <v>0</v>
      </c>
      <c r="D105" t="s">
        <v>82</v>
      </c>
      <c r="E105" s="80">
        <v>8.9702852545843932</v>
      </c>
      <c r="F105" s="80">
        <v>12.42852976585556</v>
      </c>
      <c r="G105" s="80">
        <v>8.5630387943341706</v>
      </c>
      <c r="H105" s="80">
        <v>11.018080289603331</v>
      </c>
    </row>
    <row r="106" spans="1:8" x14ac:dyDescent="0.35">
      <c r="A106" t="str">
        <f t="shared" si="2"/>
        <v>DISTRIBUCION VOLUMEN X CRITERIO (kg ó litros)Total Bebidas FriasDE 35 A 49 AÑOS</v>
      </c>
      <c r="B106">
        <v>0</v>
      </c>
      <c r="C106">
        <v>0</v>
      </c>
      <c r="D106" t="s">
        <v>83</v>
      </c>
      <c r="E106" s="80">
        <v>30.7500504563166</v>
      </c>
      <c r="F106" s="80">
        <v>28.580424754074198</v>
      </c>
      <c r="G106" s="80">
        <v>27.68782177876335</v>
      </c>
      <c r="H106" s="80">
        <v>22.934504391076217</v>
      </c>
    </row>
    <row r="107" spans="1:8" x14ac:dyDescent="0.35">
      <c r="A107" t="str">
        <f t="shared" si="2"/>
        <v>DISTRIBUCION VOLUMEN X CRITERIO (kg ó litros)Total Bebidas FriasDE 50 A 59 AÑOS</v>
      </c>
      <c r="B107">
        <v>0</v>
      </c>
      <c r="C107">
        <v>0</v>
      </c>
      <c r="D107" t="s">
        <v>84</v>
      </c>
      <c r="E107" s="80">
        <v>30.962483405664237</v>
      </c>
      <c r="F107" s="80">
        <v>22.746823034993053</v>
      </c>
      <c r="G107" s="80">
        <v>21.342764538923198</v>
      </c>
      <c r="H107" s="80">
        <v>21.108112461457235</v>
      </c>
    </row>
    <row r="108" spans="1:8" x14ac:dyDescent="0.35">
      <c r="A108" t="str">
        <f t="shared" si="2"/>
        <v>DISTRIBUCION VOLUMEN X CRITERIO (kg ó litros)Total Bebidas FriasDE 60 A 75 AÑOS</v>
      </c>
      <c r="B108">
        <v>0</v>
      </c>
      <c r="C108">
        <v>0</v>
      </c>
      <c r="D108" t="s">
        <v>85</v>
      </c>
      <c r="E108" s="80">
        <v>20.278092411684792</v>
      </c>
      <c r="F108" s="80">
        <v>27.422509406040408</v>
      </c>
      <c r="G108" s="80">
        <v>28.435901647537442</v>
      </c>
      <c r="H108" s="80">
        <v>35.76734250912493</v>
      </c>
    </row>
    <row r="109" spans="1:8" x14ac:dyDescent="0.35">
      <c r="A109" t="str">
        <f t="shared" si="2"/>
        <v>DISTRIBUCION VOLUMEN X CRITERIO (kg ó litros)Total Bebidas FriasNIVEL ALTO</v>
      </c>
      <c r="B109">
        <v>0</v>
      </c>
      <c r="C109">
        <v>0</v>
      </c>
      <c r="D109" t="s">
        <v>86</v>
      </c>
      <c r="E109" s="80">
        <v>17.240537592216519</v>
      </c>
      <c r="F109" s="80">
        <v>18.807977162480114</v>
      </c>
      <c r="G109" s="80">
        <v>16.696332528298615</v>
      </c>
      <c r="H109" s="80">
        <v>22.151258512985841</v>
      </c>
    </row>
    <row r="110" spans="1:8" x14ac:dyDescent="0.35">
      <c r="A110" t="str">
        <f t="shared" si="2"/>
        <v>DISTRIBUCION VOLUMEN X CRITERIO (kg ó litros)Total Bebidas FriasNIVEL MEDIO ALTO</v>
      </c>
      <c r="B110">
        <v>0</v>
      </c>
      <c r="C110">
        <v>0</v>
      </c>
      <c r="D110" t="s">
        <v>87</v>
      </c>
      <c r="E110" s="80">
        <v>10.97773098293275</v>
      </c>
      <c r="F110" s="80">
        <v>16.532374276545546</v>
      </c>
      <c r="G110" s="80">
        <v>9.4898258663769059</v>
      </c>
      <c r="H110" s="80">
        <v>12.74212046097008</v>
      </c>
    </row>
    <row r="111" spans="1:8" x14ac:dyDescent="0.35">
      <c r="A111" t="str">
        <f t="shared" si="2"/>
        <v>DISTRIBUCION VOLUMEN X CRITERIO (kg ó litros)Total Bebidas FriasNIVEL MEDIO</v>
      </c>
      <c r="B111">
        <v>0</v>
      </c>
      <c r="C111">
        <v>0</v>
      </c>
      <c r="D111" t="s">
        <v>88</v>
      </c>
      <c r="E111" s="80">
        <v>15.183238507789884</v>
      </c>
      <c r="F111" s="80">
        <v>21.6903369019245</v>
      </c>
      <c r="G111" s="80">
        <v>25.48893356905328</v>
      </c>
      <c r="H111" s="80">
        <v>24.754801202886771</v>
      </c>
    </row>
    <row r="112" spans="1:8" x14ac:dyDescent="0.35">
      <c r="A112" t="str">
        <f t="shared" si="2"/>
        <v>DISTRIBUCION VOLUMEN X CRITERIO (kg ó litros)Total Bebidas FriasNIVEL MEDIO BAJO</v>
      </c>
      <c r="B112">
        <v>0</v>
      </c>
      <c r="C112">
        <v>0</v>
      </c>
      <c r="D112" t="s">
        <v>89</v>
      </c>
      <c r="E112" s="80">
        <v>20.556235303274232</v>
      </c>
      <c r="F112" s="80">
        <v>18.624557795275379</v>
      </c>
      <c r="G112" s="80">
        <v>18.320515389817025</v>
      </c>
      <c r="H112" s="80">
        <v>22.905637418487345</v>
      </c>
    </row>
    <row r="113" spans="1:8" x14ac:dyDescent="0.35">
      <c r="A113" t="str">
        <f t="shared" si="2"/>
        <v>DISTRIBUCION VOLUMEN X CRITERIO (kg ó litros)Total Bebidas FriasNIVEL BAJO</v>
      </c>
      <c r="B113">
        <v>0</v>
      </c>
      <c r="C113">
        <v>0</v>
      </c>
      <c r="D113" t="s">
        <v>90</v>
      </c>
      <c r="E113" s="80">
        <v>36.042252108706144</v>
      </c>
      <c r="F113" s="80">
        <v>24.344754275598447</v>
      </c>
      <c r="G113" s="80">
        <v>30.00439003202008</v>
      </c>
      <c r="H113" s="80">
        <v>17.446174916890271</v>
      </c>
    </row>
    <row r="114" spans="1:8" x14ac:dyDescent="0.35">
      <c r="A114" t="str">
        <f>$B$2&amp;$C$114&amp;D114</f>
        <v>DISTRIBUCION VOLUMEN X CRITERIO (kg ó litros)Total Bebidas CalientesT.ESPAÑA</v>
      </c>
      <c r="B114">
        <v>0</v>
      </c>
      <c r="C114" t="s">
        <v>19</v>
      </c>
      <c r="D114" t="s">
        <v>22</v>
      </c>
      <c r="E114" s="80">
        <v>100</v>
      </c>
      <c r="F114" s="80">
        <v>100</v>
      </c>
      <c r="G114" s="80">
        <v>100</v>
      </c>
      <c r="H114" s="80">
        <v>100</v>
      </c>
    </row>
    <row r="115" spans="1:8" x14ac:dyDescent="0.35">
      <c r="A115" t="str">
        <f t="shared" ref="A115:A141" si="3">$B$2&amp;$C$114&amp;D115</f>
        <v>DISTRIBUCION VOLUMEN X CRITERIO (kg ó litros)Total Bebidas CalientesBCN AM</v>
      </c>
      <c r="B115">
        <v>0</v>
      </c>
      <c r="C115">
        <v>0</v>
      </c>
      <c r="D115" t="s">
        <v>72</v>
      </c>
      <c r="E115" s="80">
        <v>2.743673004011518</v>
      </c>
      <c r="F115" s="80">
        <v>1.2697776783546035</v>
      </c>
      <c r="G115" s="80">
        <v>1.6758337789554001</v>
      </c>
      <c r="H115" s="80">
        <v>4.2556091349424534</v>
      </c>
    </row>
    <row r="116" spans="1:8" x14ac:dyDescent="0.35">
      <c r="A116" t="str">
        <f t="shared" si="3"/>
        <v>DISTRIBUCION VOLUMEN X CRITERIO (kg ó litros)Total Bebidas CalientesREST.CAT ARAGON</v>
      </c>
      <c r="B116">
        <v>0</v>
      </c>
      <c r="C116">
        <v>0</v>
      </c>
      <c r="D116" t="s">
        <v>73</v>
      </c>
      <c r="E116" s="80">
        <v>34.331314243979364</v>
      </c>
      <c r="F116" s="80">
        <v>28.060847259877502</v>
      </c>
      <c r="G116" s="80">
        <v>22.255354329957516</v>
      </c>
      <c r="H116" s="80">
        <v>18.745886506490184</v>
      </c>
    </row>
    <row r="117" spans="1:8" x14ac:dyDescent="0.35">
      <c r="A117" t="str">
        <f t="shared" si="3"/>
        <v>DISTRIBUCION VOLUMEN X CRITERIO (kg ó litros)Total Bebidas CalientesLEVANTE</v>
      </c>
      <c r="B117">
        <v>0</v>
      </c>
      <c r="C117">
        <v>0</v>
      </c>
      <c r="D117" t="s">
        <v>74</v>
      </c>
      <c r="E117" s="80">
        <v>2.7951212256956128</v>
      </c>
      <c r="F117" s="80">
        <v>3.4675437279328065</v>
      </c>
      <c r="G117" s="80">
        <v>6.3602900010869172</v>
      </c>
      <c r="H117" s="80">
        <v>13.483098813176026</v>
      </c>
    </row>
    <row r="118" spans="1:8" x14ac:dyDescent="0.35">
      <c r="A118" t="str">
        <f t="shared" si="3"/>
        <v>DISTRIBUCION VOLUMEN X CRITERIO (kg ó litros)Total Bebidas CalientesANDALUCIA</v>
      </c>
      <c r="B118">
        <v>0</v>
      </c>
      <c r="C118">
        <v>0</v>
      </c>
      <c r="D118" t="s">
        <v>75</v>
      </c>
      <c r="E118" s="80">
        <v>22.468042473734517</v>
      </c>
      <c r="F118" s="80">
        <v>23.873266655450635</v>
      </c>
      <c r="G118" s="80">
        <v>17.877653327342774</v>
      </c>
      <c r="H118" s="80">
        <v>18.063565119179671</v>
      </c>
    </row>
    <row r="119" spans="1:8" x14ac:dyDescent="0.35">
      <c r="A119" t="str">
        <f t="shared" si="3"/>
        <v>DISTRIBUCION VOLUMEN X CRITERIO (kg ó litros)Total Bebidas CalientesMDD AM</v>
      </c>
      <c r="B119">
        <v>0</v>
      </c>
      <c r="C119">
        <v>0</v>
      </c>
      <c r="D119" t="s">
        <v>76</v>
      </c>
      <c r="E119" s="80">
        <v>8.2314844139211871</v>
      </c>
      <c r="F119" s="80">
        <v>9.8931070391652316</v>
      </c>
      <c r="G119" s="80">
        <v>6.2245099601959017</v>
      </c>
      <c r="H119" s="80">
        <v>9.3405254413435781</v>
      </c>
    </row>
    <row r="120" spans="1:8" x14ac:dyDescent="0.35">
      <c r="A120" t="str">
        <f t="shared" si="3"/>
        <v>DISTRIBUCION VOLUMEN X CRITERIO (kg ó litros)Total Bebidas CalientesRTO CENTRO</v>
      </c>
      <c r="B120">
        <v>0</v>
      </c>
      <c r="C120">
        <v>0</v>
      </c>
      <c r="D120" t="s">
        <v>77</v>
      </c>
      <c r="E120" s="80">
        <v>4.4968032650990297</v>
      </c>
      <c r="F120" s="80">
        <v>4.9687492591476063</v>
      </c>
      <c r="G120" s="80">
        <v>18.007182331593153</v>
      </c>
      <c r="H120" s="80">
        <v>11.284664833394633</v>
      </c>
    </row>
    <row r="121" spans="1:8" x14ac:dyDescent="0.35">
      <c r="A121" t="str">
        <f t="shared" si="3"/>
        <v>DISTRIBUCION VOLUMEN X CRITERIO (kg ó litros)Total Bebidas CalientesNORTE-CENTRO</v>
      </c>
      <c r="B121">
        <v>0</v>
      </c>
      <c r="C121">
        <v>0</v>
      </c>
      <c r="D121" t="s">
        <v>78</v>
      </c>
      <c r="E121" s="80">
        <v>2.1320553715598316</v>
      </c>
      <c r="F121" s="80">
        <v>7.9190635289122664</v>
      </c>
      <c r="G121" s="80">
        <v>4.1650580853223538</v>
      </c>
      <c r="H121" s="80">
        <v>13.139240890512804</v>
      </c>
    </row>
    <row r="122" spans="1:8" x14ac:dyDescent="0.35">
      <c r="A122" t="str">
        <f t="shared" si="3"/>
        <v>DISTRIBUCION VOLUMEN X CRITERIO (kg ó litros)Total Bebidas CalientesNOROESTE</v>
      </c>
      <c r="B122">
        <v>0</v>
      </c>
      <c r="C122">
        <v>0</v>
      </c>
      <c r="D122" t="s">
        <v>79</v>
      </c>
      <c r="E122" s="80">
        <v>22.801501374209465</v>
      </c>
      <c r="F122" s="80">
        <v>20.547642004145075</v>
      </c>
      <c r="G122" s="80">
        <v>23.434113385604309</v>
      </c>
      <c r="H122" s="80">
        <v>11.687403492345153</v>
      </c>
    </row>
    <row r="123" spans="1:8" x14ac:dyDescent="0.35">
      <c r="A123" t="str">
        <f t="shared" si="3"/>
        <v>DISTRIBUCION VOLUMEN X CRITERIO (kg ó litros)Total Bebidas Calientes&lt;2MIL</v>
      </c>
      <c r="B123">
        <v>0</v>
      </c>
      <c r="C123">
        <v>0</v>
      </c>
      <c r="D123" t="s">
        <v>41</v>
      </c>
      <c r="E123" s="80">
        <v>0.13934291076595157</v>
      </c>
      <c r="F123" s="80">
        <v>3.6563597881251351</v>
      </c>
      <c r="G123" s="80">
        <v>2.8511857712009792</v>
      </c>
      <c r="H123" s="80">
        <v>2.7689136079719163</v>
      </c>
    </row>
    <row r="124" spans="1:8" x14ac:dyDescent="0.35">
      <c r="A124" t="str">
        <f t="shared" si="3"/>
        <v>DISTRIBUCION VOLUMEN X CRITERIO (kg ó litros)Total Bebidas Calientes2-5MIL</v>
      </c>
      <c r="B124">
        <v>0</v>
      </c>
      <c r="C124">
        <v>0</v>
      </c>
      <c r="D124" t="s">
        <v>44</v>
      </c>
      <c r="E124" s="80">
        <v>0.33190234027077914</v>
      </c>
      <c r="F124" s="80">
        <v>2.1777417027137829</v>
      </c>
      <c r="G124" s="80">
        <v>1.1203822123500347</v>
      </c>
      <c r="H124" s="80">
        <v>0.99651489711697749</v>
      </c>
    </row>
    <row r="125" spans="1:8" x14ac:dyDescent="0.35">
      <c r="A125" t="str">
        <f t="shared" si="3"/>
        <v>DISTRIBUCION VOLUMEN X CRITERIO (kg ó litros)Total Bebidas Calientes5-10MIL</v>
      </c>
      <c r="B125">
        <v>0</v>
      </c>
      <c r="C125">
        <v>0</v>
      </c>
      <c r="D125" t="s">
        <v>46</v>
      </c>
      <c r="E125" s="80">
        <v>6.4484004424814572</v>
      </c>
      <c r="F125" s="80">
        <v>3.441321943001058</v>
      </c>
      <c r="G125" s="80">
        <v>11.160578986337304</v>
      </c>
      <c r="H125" s="80">
        <v>9.9105561236793029</v>
      </c>
    </row>
    <row r="126" spans="1:8" x14ac:dyDescent="0.35">
      <c r="A126" t="str">
        <f t="shared" si="3"/>
        <v>DISTRIBUCION VOLUMEN X CRITERIO (kg ó litros)Total Bebidas Calientes10-30MIL</v>
      </c>
      <c r="B126">
        <v>0</v>
      </c>
      <c r="C126">
        <v>0</v>
      </c>
      <c r="D126" t="s">
        <v>48</v>
      </c>
      <c r="E126" s="80">
        <v>20.175201193530221</v>
      </c>
      <c r="F126" s="80">
        <v>33.67021863209591</v>
      </c>
      <c r="G126" s="80">
        <v>18.065215564674592</v>
      </c>
      <c r="H126" s="80">
        <v>8.8158137749241963</v>
      </c>
    </row>
    <row r="127" spans="1:8" x14ac:dyDescent="0.35">
      <c r="A127" t="str">
        <f t="shared" si="3"/>
        <v>DISTRIBUCION VOLUMEN X CRITERIO (kg ó litros)Total Bebidas Calientes30-100MIL</v>
      </c>
      <c r="B127">
        <v>0</v>
      </c>
      <c r="C127">
        <v>0</v>
      </c>
      <c r="D127" t="s">
        <v>50</v>
      </c>
      <c r="E127" s="80">
        <v>13.450435411957546</v>
      </c>
      <c r="F127" s="80">
        <v>5.0184336687924036</v>
      </c>
      <c r="G127" s="80">
        <v>11.72475071746776</v>
      </c>
      <c r="H127" s="80">
        <v>16.042895869210362</v>
      </c>
    </row>
    <row r="128" spans="1:8" x14ac:dyDescent="0.35">
      <c r="A128" t="str">
        <f t="shared" si="3"/>
        <v>DISTRIBUCION VOLUMEN X CRITERIO (kg ó litros)Total Bebidas Calientes100-200MIL</v>
      </c>
      <c r="B128">
        <v>0</v>
      </c>
      <c r="C128">
        <v>0</v>
      </c>
      <c r="D128" t="s">
        <v>52</v>
      </c>
      <c r="E128" s="80">
        <v>15.589259930461715</v>
      </c>
      <c r="F128" s="80">
        <v>4.6647482301926901</v>
      </c>
      <c r="G128" s="80">
        <v>5.5353796714087053</v>
      </c>
      <c r="H128" s="80">
        <v>12.228846868702005</v>
      </c>
    </row>
    <row r="129" spans="1:8" x14ac:dyDescent="0.35">
      <c r="A129" t="str">
        <f t="shared" si="3"/>
        <v>DISTRIBUCION VOLUMEN X CRITERIO (kg ó litros)Total Bebidas Calientes200-500MIL</v>
      </c>
      <c r="B129">
        <v>0</v>
      </c>
      <c r="C129">
        <v>0</v>
      </c>
      <c r="D129" t="s">
        <v>54</v>
      </c>
      <c r="E129" s="80">
        <v>5.0311238900570547</v>
      </c>
      <c r="F129" s="80">
        <v>10.858338742623811</v>
      </c>
      <c r="G129" s="80">
        <v>26.172948855040428</v>
      </c>
      <c r="H129" s="80">
        <v>21.439921332278924</v>
      </c>
    </row>
    <row r="130" spans="1:8" x14ac:dyDescent="0.35">
      <c r="A130" t="str">
        <f t="shared" si="3"/>
        <v>DISTRIBUCION VOLUMEN X CRITERIO (kg ó litros)Total Bebidas Calientes&gt;500MIL</v>
      </c>
      <c r="B130">
        <v>0</v>
      </c>
      <c r="C130">
        <v>0</v>
      </c>
      <c r="D130" t="s">
        <v>56</v>
      </c>
      <c r="E130" s="80">
        <v>38.834324423925693</v>
      </c>
      <c r="F130" s="80">
        <v>36.512840167913758</v>
      </c>
      <c r="G130" s="80">
        <v>23.369549685467017</v>
      </c>
      <c r="H130" s="80">
        <v>27.796533248764582</v>
      </c>
    </row>
    <row r="131" spans="1:8" x14ac:dyDescent="0.35">
      <c r="A131" t="str">
        <f t="shared" si="3"/>
        <v>DISTRIBUCION VOLUMEN X CRITERIO (kg ó litros)Total Bebidas CalientesDE 15 A 19 AÑOS</v>
      </c>
      <c r="B131">
        <v>0</v>
      </c>
      <c r="C131">
        <v>0</v>
      </c>
      <c r="D131" t="s">
        <v>80</v>
      </c>
      <c r="E131" s="80">
        <v>0.32770097288713412</v>
      </c>
      <c r="F131" s="80" t="s">
        <v>91</v>
      </c>
      <c r="G131" s="80">
        <v>6.9497372253564045</v>
      </c>
      <c r="H131" s="80">
        <v>2.2697421213298981</v>
      </c>
    </row>
    <row r="132" spans="1:8" x14ac:dyDescent="0.35">
      <c r="A132" t="str">
        <f t="shared" si="3"/>
        <v>DISTRIBUCION VOLUMEN X CRITERIO (kg ó litros)Total Bebidas CalientesDE 20 A 24 AÑOS</v>
      </c>
      <c r="B132">
        <v>0</v>
      </c>
      <c r="C132">
        <v>0</v>
      </c>
      <c r="D132" t="s">
        <v>81</v>
      </c>
      <c r="E132" s="80">
        <v>4.5940451921197258</v>
      </c>
      <c r="F132" s="80">
        <v>17.211962528495992</v>
      </c>
      <c r="G132" s="80">
        <v>8.7556007543485777</v>
      </c>
      <c r="H132" s="80">
        <v>6.3848765573044783</v>
      </c>
    </row>
    <row r="133" spans="1:8" x14ac:dyDescent="0.35">
      <c r="A133" t="str">
        <f t="shared" si="3"/>
        <v>DISTRIBUCION VOLUMEN X CRITERIO (kg ó litros)Total Bebidas CalientesDE 25 A 34 AÑOS</v>
      </c>
      <c r="B133">
        <v>0</v>
      </c>
      <c r="C133">
        <v>0</v>
      </c>
      <c r="D133" t="s">
        <v>82</v>
      </c>
      <c r="E133" s="80">
        <v>6.0142462379053958</v>
      </c>
      <c r="F133" s="80">
        <v>8.3622717331610961</v>
      </c>
      <c r="G133" s="80">
        <v>9.1656880307420465</v>
      </c>
      <c r="H133" s="80">
        <v>14.695574093274416</v>
      </c>
    </row>
    <row r="134" spans="1:8" x14ac:dyDescent="0.35">
      <c r="A134" t="str">
        <f t="shared" si="3"/>
        <v>DISTRIBUCION VOLUMEN X CRITERIO (kg ó litros)Total Bebidas CalientesDE 35 A 49 AÑOS</v>
      </c>
      <c r="B134">
        <v>0</v>
      </c>
      <c r="C134">
        <v>0</v>
      </c>
      <c r="D134" t="s">
        <v>83</v>
      </c>
      <c r="E134" s="80">
        <v>44.082482304726447</v>
      </c>
      <c r="F134" s="80">
        <v>37.806962473933389</v>
      </c>
      <c r="G134" s="80">
        <v>28.675050559980029</v>
      </c>
      <c r="H134" s="80">
        <v>26.992920384284048</v>
      </c>
    </row>
    <row r="135" spans="1:8" x14ac:dyDescent="0.35">
      <c r="A135" t="str">
        <f t="shared" si="3"/>
        <v>DISTRIBUCION VOLUMEN X CRITERIO (kg ó litros)Total Bebidas CalientesDE 50 A 59 AÑOS</v>
      </c>
      <c r="B135">
        <v>0</v>
      </c>
      <c r="C135">
        <v>0</v>
      </c>
      <c r="D135" t="s">
        <v>84</v>
      </c>
      <c r="E135" s="80">
        <v>40.1585853042872</v>
      </c>
      <c r="F135" s="80">
        <v>29.978617298926892</v>
      </c>
      <c r="G135" s="80">
        <v>28.285098169715567</v>
      </c>
      <c r="H135" s="80">
        <v>31.542127478037603</v>
      </c>
    </row>
    <row r="136" spans="1:8" x14ac:dyDescent="0.35">
      <c r="A136" t="str">
        <f t="shared" si="3"/>
        <v>DISTRIBUCION VOLUMEN X CRITERIO (kg ó litros)Total Bebidas CalientesDE 60 A 75 AÑOS</v>
      </c>
      <c r="B136">
        <v>0</v>
      </c>
      <c r="C136">
        <v>0</v>
      </c>
      <c r="D136" t="s">
        <v>85</v>
      </c>
      <c r="E136" s="80">
        <v>4.8229278812619896</v>
      </c>
      <c r="F136" s="80">
        <v>6.6401789009567587</v>
      </c>
      <c r="G136" s="80">
        <v>18.168825343600794</v>
      </c>
      <c r="H136" s="80">
        <v>18.11474927728035</v>
      </c>
    </row>
    <row r="137" spans="1:8" x14ac:dyDescent="0.35">
      <c r="A137" t="str">
        <f t="shared" si="3"/>
        <v>DISTRIBUCION VOLUMEN X CRITERIO (kg ó litros)Total Bebidas CalientesNIVEL ALTO</v>
      </c>
      <c r="B137">
        <v>0</v>
      </c>
      <c r="C137">
        <v>0</v>
      </c>
      <c r="D137" t="s">
        <v>86</v>
      </c>
      <c r="E137" s="80">
        <v>8.1069811852357478</v>
      </c>
      <c r="F137" s="80">
        <v>5.2648646533204593</v>
      </c>
      <c r="G137" s="80">
        <v>12.019274633316487</v>
      </c>
      <c r="H137" s="80">
        <v>15.718245795158648</v>
      </c>
    </row>
    <row r="138" spans="1:8" x14ac:dyDescent="0.35">
      <c r="A138" t="str">
        <f t="shared" si="3"/>
        <v>DISTRIBUCION VOLUMEN X CRITERIO (kg ó litros)Total Bebidas CalientesNIVEL MEDIO ALTO</v>
      </c>
      <c r="B138">
        <v>0</v>
      </c>
      <c r="C138">
        <v>0</v>
      </c>
      <c r="D138" t="s">
        <v>87</v>
      </c>
      <c r="E138" s="80">
        <v>18.50285076134243</v>
      </c>
      <c r="F138" s="80">
        <v>21.968765598320235</v>
      </c>
      <c r="G138" s="80">
        <v>3.7580602075581475</v>
      </c>
      <c r="H138" s="80">
        <v>10.10204305600279</v>
      </c>
    </row>
    <row r="139" spans="1:8" x14ac:dyDescent="0.35">
      <c r="A139" t="str">
        <f t="shared" si="3"/>
        <v>DISTRIBUCION VOLUMEN X CRITERIO (kg ó litros)Total Bebidas CalientesNIVEL MEDIO</v>
      </c>
      <c r="B139">
        <v>0</v>
      </c>
      <c r="C139">
        <v>0</v>
      </c>
      <c r="D139" t="s">
        <v>88</v>
      </c>
      <c r="E139" s="80">
        <v>24.689938930894549</v>
      </c>
      <c r="F139" s="80">
        <v>14.576582851646597</v>
      </c>
      <c r="G139" s="80">
        <v>41.188524265829798</v>
      </c>
      <c r="H139" s="80">
        <v>29.11629838081841</v>
      </c>
    </row>
    <row r="140" spans="1:8" x14ac:dyDescent="0.35">
      <c r="A140" t="str">
        <f t="shared" si="3"/>
        <v>DISTRIBUCION VOLUMEN X CRITERIO (kg ó litros)Total Bebidas CalientesNIVEL MEDIO BAJO</v>
      </c>
      <c r="B140">
        <v>0</v>
      </c>
      <c r="C140">
        <v>0</v>
      </c>
      <c r="D140" t="s">
        <v>89</v>
      </c>
      <c r="E140" s="80">
        <v>8.1032466313906042</v>
      </c>
      <c r="F140" s="80">
        <v>19.759975984480459</v>
      </c>
      <c r="G140" s="80">
        <v>5.8989474591618327</v>
      </c>
      <c r="H140" s="80">
        <v>7.5668343402220009</v>
      </c>
    </row>
    <row r="141" spans="1:8" x14ac:dyDescent="0.35">
      <c r="A141" t="str">
        <f t="shared" si="3"/>
        <v>DISTRIBUCION VOLUMEN X CRITERIO (kg ó litros)Total Bebidas CalientesNIVEL BAJO</v>
      </c>
      <c r="B141">
        <v>0</v>
      </c>
      <c r="C141">
        <v>0</v>
      </c>
      <c r="D141" t="s">
        <v>90</v>
      </c>
      <c r="E141" s="80">
        <v>40.596972063127744</v>
      </c>
      <c r="F141" s="80">
        <v>38.429813133472265</v>
      </c>
      <c r="G141" s="80">
        <v>37.135186402574369</v>
      </c>
      <c r="H141" s="80">
        <v>37.496575073951924</v>
      </c>
    </row>
    <row r="142" spans="1:8" x14ac:dyDescent="0.35">
      <c r="A142" t="str">
        <f>$B$2&amp;$C$142&amp;D142</f>
        <v>DISTRIBUCION VOLUMEN X CRITERIO (kg ó litros)Total AperitivosT.ESPAÑA</v>
      </c>
      <c r="B142">
        <v>0</v>
      </c>
      <c r="C142" t="s">
        <v>20</v>
      </c>
      <c r="D142" t="s">
        <v>22</v>
      </c>
      <c r="E142" s="80">
        <v>100</v>
      </c>
      <c r="F142" s="80">
        <v>100</v>
      </c>
      <c r="G142" s="80">
        <v>100</v>
      </c>
      <c r="H142" s="80">
        <v>100</v>
      </c>
    </row>
    <row r="143" spans="1:8" x14ac:dyDescent="0.35">
      <c r="A143" t="str">
        <f t="shared" ref="A143:A169" si="4">$B$2&amp;$C$142&amp;D143</f>
        <v>DISTRIBUCION VOLUMEN X CRITERIO (kg ó litros)Total AperitivosBCN AM</v>
      </c>
      <c r="B143">
        <v>0</v>
      </c>
      <c r="C143">
        <v>0</v>
      </c>
      <c r="D143" t="s">
        <v>72</v>
      </c>
      <c r="E143" s="80">
        <v>7.4827661437510447</v>
      </c>
      <c r="F143" s="80">
        <v>7.9488928495074385</v>
      </c>
      <c r="G143" s="80">
        <v>27.941805147261434</v>
      </c>
      <c r="H143" s="80">
        <v>34.090374557371319</v>
      </c>
    </row>
    <row r="144" spans="1:8" x14ac:dyDescent="0.35">
      <c r="A144" t="str">
        <f t="shared" si="4"/>
        <v>DISTRIBUCION VOLUMEN X CRITERIO (kg ó litros)Total AperitivosREST.CAT ARAGON</v>
      </c>
      <c r="B144">
        <v>0</v>
      </c>
      <c r="C144">
        <v>0</v>
      </c>
      <c r="D144" t="s">
        <v>73</v>
      </c>
      <c r="E144" s="80">
        <v>20.445891073444745</v>
      </c>
      <c r="F144" s="80">
        <v>27.147414977589758</v>
      </c>
      <c r="G144" s="80">
        <v>12.274083182633428</v>
      </c>
      <c r="H144" s="80">
        <v>8.1401644365362813</v>
      </c>
    </row>
    <row r="145" spans="1:8" x14ac:dyDescent="0.35">
      <c r="A145" t="str">
        <f t="shared" si="4"/>
        <v>DISTRIBUCION VOLUMEN X CRITERIO (kg ó litros)Total AperitivosLEVANTE</v>
      </c>
      <c r="B145">
        <v>0</v>
      </c>
      <c r="C145">
        <v>0</v>
      </c>
      <c r="D145" t="s">
        <v>74</v>
      </c>
      <c r="E145" s="80">
        <v>9.8117516536669029</v>
      </c>
      <c r="F145" s="80">
        <v>9.9192152184244549</v>
      </c>
      <c r="G145" s="80">
        <v>10.391367183245601</v>
      </c>
      <c r="H145" s="80">
        <v>9.1989740365013226</v>
      </c>
    </row>
    <row r="146" spans="1:8" x14ac:dyDescent="0.35">
      <c r="A146" t="str">
        <f t="shared" si="4"/>
        <v>DISTRIBUCION VOLUMEN X CRITERIO (kg ó litros)Total AperitivosANDALUCIA</v>
      </c>
      <c r="B146">
        <v>0</v>
      </c>
      <c r="C146">
        <v>0</v>
      </c>
      <c r="D146" t="s">
        <v>75</v>
      </c>
      <c r="E146" s="80">
        <v>17.803273628643232</v>
      </c>
      <c r="F146" s="80">
        <v>20.576525986186809</v>
      </c>
      <c r="G146" s="80">
        <v>19.62847760506337</v>
      </c>
      <c r="H146" s="80">
        <v>23.72766918838543</v>
      </c>
    </row>
    <row r="147" spans="1:8" x14ac:dyDescent="0.35">
      <c r="A147" t="str">
        <f t="shared" si="4"/>
        <v>DISTRIBUCION VOLUMEN X CRITERIO (kg ó litros)Total AperitivosMDD AM</v>
      </c>
      <c r="B147">
        <v>0</v>
      </c>
      <c r="C147">
        <v>0</v>
      </c>
      <c r="D147" t="s">
        <v>76</v>
      </c>
      <c r="E147" s="80">
        <v>7.1102387188799421</v>
      </c>
      <c r="F147" s="80">
        <v>7.7430594317472705</v>
      </c>
      <c r="G147" s="80">
        <v>9.1180065466946854</v>
      </c>
      <c r="H147" s="80">
        <v>5.2859088648414385</v>
      </c>
    </row>
    <row r="148" spans="1:8" x14ac:dyDescent="0.35">
      <c r="A148" t="str">
        <f t="shared" si="4"/>
        <v>DISTRIBUCION VOLUMEN X CRITERIO (kg ó litros)Total AperitivosRTO CENTRO</v>
      </c>
      <c r="B148">
        <v>0</v>
      </c>
      <c r="C148">
        <v>0</v>
      </c>
      <c r="D148" t="s">
        <v>77</v>
      </c>
      <c r="E148" s="80">
        <v>10.122925692826806</v>
      </c>
      <c r="F148" s="80">
        <v>17.277506200123515</v>
      </c>
      <c r="G148" s="80">
        <v>8.7481771222096469</v>
      </c>
      <c r="H148" s="80">
        <v>7.0494609330267393</v>
      </c>
    </row>
    <row r="149" spans="1:8" x14ac:dyDescent="0.35">
      <c r="A149" t="str">
        <f t="shared" si="4"/>
        <v>DISTRIBUCION VOLUMEN X CRITERIO (kg ó litros)Total AperitivosNORTE-CENTRO</v>
      </c>
      <c r="B149">
        <v>0</v>
      </c>
      <c r="C149">
        <v>0</v>
      </c>
      <c r="D149" t="s">
        <v>78</v>
      </c>
      <c r="E149" s="80">
        <v>19.577594076268422</v>
      </c>
      <c r="F149" s="80">
        <v>5.4823489248466135</v>
      </c>
      <c r="G149" s="80">
        <v>7.3230428576910338</v>
      </c>
      <c r="H149" s="80">
        <v>8.7749439493235872</v>
      </c>
    </row>
    <row r="150" spans="1:8" x14ac:dyDescent="0.35">
      <c r="A150" t="str">
        <f t="shared" si="4"/>
        <v>DISTRIBUCION VOLUMEN X CRITERIO (kg ó litros)Total AperitivosNOROESTE</v>
      </c>
      <c r="B150">
        <v>0</v>
      </c>
      <c r="C150">
        <v>0</v>
      </c>
      <c r="D150" t="s">
        <v>79</v>
      </c>
      <c r="E150" s="80">
        <v>7.645556361360736</v>
      </c>
      <c r="F150" s="80">
        <v>3.9050419792276108</v>
      </c>
      <c r="G150" s="80">
        <v>4.5750418906553856</v>
      </c>
      <c r="H150" s="80">
        <v>3.7325038619856601</v>
      </c>
    </row>
    <row r="151" spans="1:8" x14ac:dyDescent="0.35">
      <c r="A151" t="str">
        <f t="shared" si="4"/>
        <v>DISTRIBUCION VOLUMEN X CRITERIO (kg ó litros)Total Aperitivos&lt;2MIL</v>
      </c>
      <c r="B151">
        <v>0</v>
      </c>
      <c r="C151">
        <v>0</v>
      </c>
      <c r="D151" t="s">
        <v>41</v>
      </c>
      <c r="E151" s="80">
        <v>1.073450537031907</v>
      </c>
      <c r="F151" s="80">
        <v>2.4451577354410112</v>
      </c>
      <c r="G151" s="80">
        <v>1.9965840358201075</v>
      </c>
      <c r="H151" s="80">
        <v>0.82630291543197143</v>
      </c>
    </row>
    <row r="152" spans="1:8" x14ac:dyDescent="0.35">
      <c r="A152" t="str">
        <f t="shared" si="4"/>
        <v>DISTRIBUCION VOLUMEN X CRITERIO (kg ó litros)Total Aperitivos2-5MIL</v>
      </c>
      <c r="B152">
        <v>0</v>
      </c>
      <c r="C152">
        <v>0</v>
      </c>
      <c r="D152" t="s">
        <v>44</v>
      </c>
      <c r="E152" s="80">
        <v>7.913253943475465</v>
      </c>
      <c r="F152" s="80">
        <v>4.309381549330717</v>
      </c>
      <c r="G152" s="80">
        <v>2.6929643429795713</v>
      </c>
      <c r="H152" s="80">
        <v>1.9613961857329658</v>
      </c>
    </row>
    <row r="153" spans="1:8" x14ac:dyDescent="0.35">
      <c r="A153" t="str">
        <f t="shared" si="4"/>
        <v>DISTRIBUCION VOLUMEN X CRITERIO (kg ó litros)Total Aperitivos5-10MIL</v>
      </c>
      <c r="B153">
        <v>0</v>
      </c>
      <c r="C153">
        <v>0</v>
      </c>
      <c r="D153" t="s">
        <v>46</v>
      </c>
      <c r="E153" s="80">
        <v>3.2785062320160021</v>
      </c>
      <c r="F153" s="80">
        <v>6.0624421165916473</v>
      </c>
      <c r="G153" s="80">
        <v>4.2891640641197419</v>
      </c>
      <c r="H153" s="80">
        <v>7.822644667659147</v>
      </c>
    </row>
    <row r="154" spans="1:8" x14ac:dyDescent="0.35">
      <c r="A154" t="str">
        <f t="shared" si="4"/>
        <v>DISTRIBUCION VOLUMEN X CRITERIO (kg ó litros)Total Aperitivos10-30MIL</v>
      </c>
      <c r="B154">
        <v>0</v>
      </c>
      <c r="C154">
        <v>0</v>
      </c>
      <c r="D154" t="s">
        <v>48</v>
      </c>
      <c r="E154" s="80">
        <v>29.108481265049647</v>
      </c>
      <c r="F154" s="80">
        <v>13.436564300347245</v>
      </c>
      <c r="G154" s="80">
        <v>11.909996230191751</v>
      </c>
      <c r="H154" s="80">
        <v>12.321778676912654</v>
      </c>
    </row>
    <row r="155" spans="1:8" x14ac:dyDescent="0.35">
      <c r="A155" t="str">
        <f t="shared" si="4"/>
        <v>DISTRIBUCION VOLUMEN X CRITERIO (kg ó litros)Total Aperitivos30-100MIL</v>
      </c>
      <c r="B155">
        <v>0</v>
      </c>
      <c r="C155">
        <v>0</v>
      </c>
      <c r="D155" t="s">
        <v>50</v>
      </c>
      <c r="E155" s="80">
        <v>17.362159188920003</v>
      </c>
      <c r="F155" s="80">
        <v>18.808093908485791</v>
      </c>
      <c r="G155" s="80">
        <v>13.025494063923945</v>
      </c>
      <c r="H155" s="80">
        <v>13.606908970270979</v>
      </c>
    </row>
    <row r="156" spans="1:8" x14ac:dyDescent="0.35">
      <c r="A156" t="str">
        <f t="shared" si="4"/>
        <v>DISTRIBUCION VOLUMEN X CRITERIO (kg ó litros)Total Aperitivos100-200MIL</v>
      </c>
      <c r="B156">
        <v>0</v>
      </c>
      <c r="C156">
        <v>0</v>
      </c>
      <c r="D156" t="s">
        <v>52</v>
      </c>
      <c r="E156" s="80">
        <v>8.2389725158343499</v>
      </c>
      <c r="F156" s="80">
        <v>7.1899163344949528</v>
      </c>
      <c r="G156" s="80">
        <v>4.7777158057666922</v>
      </c>
      <c r="H156" s="80">
        <v>25.724220641990065</v>
      </c>
    </row>
    <row r="157" spans="1:8" x14ac:dyDescent="0.35">
      <c r="A157" t="str">
        <f t="shared" si="4"/>
        <v>DISTRIBUCION VOLUMEN X CRITERIO (kg ó litros)Total Aperitivos200-500MIL</v>
      </c>
      <c r="B157">
        <v>0</v>
      </c>
      <c r="C157">
        <v>0</v>
      </c>
      <c r="D157" t="s">
        <v>54</v>
      </c>
      <c r="E157" s="80">
        <v>8.4510864259160066</v>
      </c>
      <c r="F157" s="80">
        <v>19.589868202259201</v>
      </c>
      <c r="G157" s="80">
        <v>42.282270500904886</v>
      </c>
      <c r="H157" s="80">
        <v>30.30431483598241</v>
      </c>
    </row>
    <row r="158" spans="1:8" x14ac:dyDescent="0.35">
      <c r="A158" t="str">
        <f t="shared" si="4"/>
        <v>DISTRIBUCION VOLUMEN X CRITERIO (kg ó litros)Total Aperitivos&gt;500MIL</v>
      </c>
      <c r="B158">
        <v>0</v>
      </c>
      <c r="C158">
        <v>0</v>
      </c>
      <c r="D158" t="s">
        <v>56</v>
      </c>
      <c r="E158" s="80">
        <v>24.574086650397355</v>
      </c>
      <c r="F158" s="80">
        <v>28.158579970048493</v>
      </c>
      <c r="G158" s="80">
        <v>19.025807693076345</v>
      </c>
      <c r="H158" s="80">
        <v>7.4324322379940408</v>
      </c>
    </row>
    <row r="159" spans="1:8" x14ac:dyDescent="0.35">
      <c r="A159" t="str">
        <f t="shared" si="4"/>
        <v>DISTRIBUCION VOLUMEN X CRITERIO (kg ó litros)Total AperitivosDE 15 A 19 AÑOS</v>
      </c>
      <c r="B159">
        <v>0</v>
      </c>
      <c r="C159">
        <v>0</v>
      </c>
      <c r="D159" t="s">
        <v>80</v>
      </c>
      <c r="E159" s="80">
        <v>6.6398157308174097</v>
      </c>
      <c r="F159" s="80">
        <v>4.0269132314785372</v>
      </c>
      <c r="G159" s="80">
        <v>24.591245774488719</v>
      </c>
      <c r="H159" s="80">
        <v>18.860179228251102</v>
      </c>
    </row>
    <row r="160" spans="1:8" x14ac:dyDescent="0.35">
      <c r="A160" t="str">
        <f t="shared" si="4"/>
        <v>DISTRIBUCION VOLUMEN X CRITERIO (kg ó litros)Total AperitivosDE 20 A 24 AÑOS</v>
      </c>
      <c r="B160">
        <v>0</v>
      </c>
      <c r="C160">
        <v>0</v>
      </c>
      <c r="D160" t="s">
        <v>81</v>
      </c>
      <c r="E160" s="80">
        <v>5.0970571371402507</v>
      </c>
      <c r="F160" s="80">
        <v>2.7413199739640897</v>
      </c>
      <c r="G160" s="80">
        <v>6.1535915438266633</v>
      </c>
      <c r="H160" s="80">
        <v>1.7296209374130784</v>
      </c>
    </row>
    <row r="161" spans="1:8" x14ac:dyDescent="0.35">
      <c r="A161" t="str">
        <f t="shared" si="4"/>
        <v>DISTRIBUCION VOLUMEN X CRITERIO (kg ó litros)Total AperitivosDE 25 A 34 AÑOS</v>
      </c>
      <c r="B161">
        <v>0</v>
      </c>
      <c r="C161">
        <v>0</v>
      </c>
      <c r="D161" t="s">
        <v>82</v>
      </c>
      <c r="E161" s="80">
        <v>23.412276373284829</v>
      </c>
      <c r="F161" s="80">
        <v>8.2431908696522509</v>
      </c>
      <c r="G161" s="80">
        <v>8.9173644408423272</v>
      </c>
      <c r="H161" s="80">
        <v>9.0375634847185822</v>
      </c>
    </row>
    <row r="162" spans="1:8" x14ac:dyDescent="0.35">
      <c r="A162" t="str">
        <f t="shared" si="4"/>
        <v>DISTRIBUCION VOLUMEN X CRITERIO (kg ó litros)Total AperitivosDE 35 A 49 AÑOS</v>
      </c>
      <c r="B162">
        <v>0</v>
      </c>
      <c r="C162">
        <v>0</v>
      </c>
      <c r="D162" t="s">
        <v>83</v>
      </c>
      <c r="E162" s="80">
        <v>22.292336558214878</v>
      </c>
      <c r="F162" s="80">
        <v>36.47660610137364</v>
      </c>
      <c r="G162" s="80">
        <v>16.547721022423207</v>
      </c>
      <c r="H162" s="80">
        <v>10.326167123184238</v>
      </c>
    </row>
    <row r="163" spans="1:8" x14ac:dyDescent="0.35">
      <c r="A163" t="str">
        <f t="shared" si="4"/>
        <v>DISTRIBUCION VOLUMEN X CRITERIO (kg ó litros)Total AperitivosDE 50 A 59 AÑOS</v>
      </c>
      <c r="B163">
        <v>0</v>
      </c>
      <c r="C163">
        <v>0</v>
      </c>
      <c r="D163" t="s">
        <v>84</v>
      </c>
      <c r="E163" s="80">
        <v>34.463976252999942</v>
      </c>
      <c r="F163" s="80">
        <v>34.770983091351489</v>
      </c>
      <c r="G163" s="80">
        <v>25.407642713687768</v>
      </c>
      <c r="H163" s="80">
        <v>30.343592791297318</v>
      </c>
    </row>
    <row r="164" spans="1:8" x14ac:dyDescent="0.35">
      <c r="A164" t="str">
        <f t="shared" si="4"/>
        <v>DISTRIBUCION VOLUMEN X CRITERIO (kg ó litros)Total AperitivosDE 60 A 75 AÑOS</v>
      </c>
      <c r="B164">
        <v>0</v>
      </c>
      <c r="C164">
        <v>0</v>
      </c>
      <c r="D164" t="s">
        <v>85</v>
      </c>
      <c r="E164" s="80">
        <v>8.0945300584268622</v>
      </c>
      <c r="F164" s="80">
        <v>13.740991944477853</v>
      </c>
      <c r="G164" s="80">
        <v>18.382434678660378</v>
      </c>
      <c r="H164" s="80">
        <v>29.702877346885298</v>
      </c>
    </row>
    <row r="165" spans="1:8" x14ac:dyDescent="0.35">
      <c r="A165" t="str">
        <f t="shared" si="4"/>
        <v>DISTRIBUCION VOLUMEN X CRITERIO (kg ó litros)Total AperitivosNIVEL ALTO</v>
      </c>
      <c r="B165">
        <v>0</v>
      </c>
      <c r="C165">
        <v>0</v>
      </c>
      <c r="D165" t="s">
        <v>86</v>
      </c>
      <c r="E165" s="80">
        <v>12.5877364121156</v>
      </c>
      <c r="F165" s="80">
        <v>15.106230113706786</v>
      </c>
      <c r="G165" s="80">
        <v>31.032688071013432</v>
      </c>
      <c r="H165" s="80">
        <v>10.451288507259363</v>
      </c>
    </row>
    <row r="166" spans="1:8" x14ac:dyDescent="0.35">
      <c r="A166" t="str">
        <f t="shared" si="4"/>
        <v>DISTRIBUCION VOLUMEN X CRITERIO (kg ó litros)Total AperitivosNIVEL MEDIO ALTO</v>
      </c>
      <c r="B166">
        <v>0</v>
      </c>
      <c r="C166">
        <v>0</v>
      </c>
      <c r="D166" t="s">
        <v>87</v>
      </c>
      <c r="E166" s="80">
        <v>7.3671001089074499</v>
      </c>
      <c r="F166" s="80">
        <v>10.184083052175009</v>
      </c>
      <c r="G166" s="80">
        <v>7.860269433842312</v>
      </c>
      <c r="H166" s="80">
        <v>6.1995748986563486</v>
      </c>
    </row>
    <row r="167" spans="1:8" x14ac:dyDescent="0.35">
      <c r="A167" t="str">
        <f t="shared" si="4"/>
        <v>DISTRIBUCION VOLUMEN X CRITERIO (kg ó litros)Total AperitivosNIVEL MEDIO</v>
      </c>
      <c r="B167">
        <v>0</v>
      </c>
      <c r="C167">
        <v>0</v>
      </c>
      <c r="D167" t="s">
        <v>88</v>
      </c>
      <c r="E167" s="80">
        <v>12.231384718524668</v>
      </c>
      <c r="F167" s="80">
        <v>21.811093264387292</v>
      </c>
      <c r="G167" s="80">
        <v>21.092618208635621</v>
      </c>
      <c r="H167" s="80">
        <v>15.934509675277484</v>
      </c>
    </row>
    <row r="168" spans="1:8" x14ac:dyDescent="0.35">
      <c r="A168" t="str">
        <f t="shared" si="4"/>
        <v>DISTRIBUCION VOLUMEN X CRITERIO (kg ó litros)Total AperitivosNIVEL MEDIO BAJO</v>
      </c>
      <c r="B168">
        <v>0</v>
      </c>
      <c r="C168">
        <v>0</v>
      </c>
      <c r="D168" t="s">
        <v>89</v>
      </c>
      <c r="E168" s="80">
        <v>8.1631002547054123</v>
      </c>
      <c r="F168" s="80">
        <v>4.7433853408148154</v>
      </c>
      <c r="G168" s="80">
        <v>12.566611798008589</v>
      </c>
      <c r="H168" s="80">
        <v>36.992508111515015</v>
      </c>
    </row>
    <row r="169" spans="1:8" x14ac:dyDescent="0.35">
      <c r="A169" t="str">
        <f t="shared" si="4"/>
        <v>DISTRIBUCION VOLUMEN X CRITERIO (kg ó litros)Total AperitivosNIVEL BAJO</v>
      </c>
      <c r="B169">
        <v>0</v>
      </c>
      <c r="C169">
        <v>0</v>
      </c>
      <c r="D169" t="s">
        <v>90</v>
      </c>
      <c r="E169" s="80">
        <v>59.650677210805966</v>
      </c>
      <c r="F169" s="80">
        <v>48.155212774419986</v>
      </c>
      <c r="G169" s="80">
        <v>27.447815791815906</v>
      </c>
      <c r="H169" s="80">
        <v>30.422118315577762</v>
      </c>
    </row>
    <row r="170" spans="1:8" x14ac:dyDescent="0.35">
      <c r="A170" t="str">
        <f>$B$170&amp;$C$170&amp;D170</f>
        <v>PENETRACION (%)Total AlimentaciónT.ESPAÑA</v>
      </c>
      <c r="B170" t="s">
        <v>28</v>
      </c>
      <c r="C170" t="s">
        <v>15</v>
      </c>
      <c r="D170" t="s">
        <v>22</v>
      </c>
      <c r="E170" s="80">
        <v>46.129010000000001</v>
      </c>
      <c r="F170" s="80">
        <v>43.235799999999998</v>
      </c>
      <c r="G170" s="80">
        <v>43.821190000000001</v>
      </c>
      <c r="H170" s="80">
        <v>41.485840000000003</v>
      </c>
    </row>
    <row r="171" spans="1:8" x14ac:dyDescent="0.35">
      <c r="A171" t="str">
        <f t="shared" ref="A171:A197" si="5">$B$170&amp;$C$170&amp;D171</f>
        <v>PENETRACION (%)Total AlimentaciónBCN AM</v>
      </c>
      <c r="B171">
        <v>0</v>
      </c>
      <c r="C171">
        <v>0</v>
      </c>
      <c r="D171" t="s">
        <v>72</v>
      </c>
      <c r="E171" s="80">
        <v>56.354300000000002</v>
      </c>
      <c r="F171" s="80">
        <v>49.82752</v>
      </c>
      <c r="G171" s="80">
        <v>54.395060000000001</v>
      </c>
      <c r="H171" s="80">
        <v>47.223239999999997</v>
      </c>
    </row>
    <row r="172" spans="1:8" x14ac:dyDescent="0.35">
      <c r="A172" t="str">
        <f t="shared" si="5"/>
        <v>PENETRACION (%)Total AlimentaciónREST.CAT ARAGON</v>
      </c>
      <c r="B172">
        <v>0</v>
      </c>
      <c r="C172">
        <v>0</v>
      </c>
      <c r="D172" t="s">
        <v>73</v>
      </c>
      <c r="E172" s="80">
        <v>38.057549999999999</v>
      </c>
      <c r="F172" s="80">
        <v>38.892040000000001</v>
      </c>
      <c r="G172" s="80">
        <v>42.373959999999997</v>
      </c>
      <c r="H172" s="80">
        <v>42.295540000000003</v>
      </c>
    </row>
    <row r="173" spans="1:8" x14ac:dyDescent="0.35">
      <c r="A173" t="str">
        <f t="shared" si="5"/>
        <v>PENETRACION (%)Total AlimentaciónLEVANTE</v>
      </c>
      <c r="B173">
        <v>0</v>
      </c>
      <c r="C173">
        <v>0</v>
      </c>
      <c r="D173" t="s">
        <v>74</v>
      </c>
      <c r="E173" s="80">
        <v>54.11215</v>
      </c>
      <c r="F173" s="80">
        <v>52.088830000000002</v>
      </c>
      <c r="G173" s="80">
        <v>60.121169999999999</v>
      </c>
      <c r="H173" s="80">
        <v>45.0914</v>
      </c>
    </row>
    <row r="174" spans="1:8" x14ac:dyDescent="0.35">
      <c r="A174" t="str">
        <f t="shared" si="5"/>
        <v>PENETRACION (%)Total AlimentaciónANDALUCIA</v>
      </c>
      <c r="B174">
        <v>0</v>
      </c>
      <c r="C174">
        <v>0</v>
      </c>
      <c r="D174" t="s">
        <v>75</v>
      </c>
      <c r="E174" s="80">
        <v>44.582079999999998</v>
      </c>
      <c r="F174" s="80">
        <v>39.338299999999997</v>
      </c>
      <c r="G174" s="80">
        <v>36.106079999999999</v>
      </c>
      <c r="H174" s="80">
        <v>36.983730000000001</v>
      </c>
    </row>
    <row r="175" spans="1:8" x14ac:dyDescent="0.35">
      <c r="A175" t="str">
        <f t="shared" si="5"/>
        <v>PENETRACION (%)Total AlimentaciónMDD AM</v>
      </c>
      <c r="B175">
        <v>0</v>
      </c>
      <c r="C175">
        <v>0</v>
      </c>
      <c r="D175" t="s">
        <v>76</v>
      </c>
      <c r="E175" s="80">
        <v>53.600270000000002</v>
      </c>
      <c r="F175" s="80">
        <v>44.539729999999999</v>
      </c>
      <c r="G175" s="80">
        <v>43.108359999999998</v>
      </c>
      <c r="H175" s="80">
        <v>39.407089999999997</v>
      </c>
    </row>
    <row r="176" spans="1:8" x14ac:dyDescent="0.35">
      <c r="A176" t="str">
        <f t="shared" si="5"/>
        <v>PENETRACION (%)Total AlimentaciónRTO CENTRO</v>
      </c>
      <c r="B176">
        <v>0</v>
      </c>
      <c r="C176">
        <v>0</v>
      </c>
      <c r="D176" t="s">
        <v>77</v>
      </c>
      <c r="E176" s="80">
        <v>49.953629999999997</v>
      </c>
      <c r="F176" s="80">
        <v>44.144939999999998</v>
      </c>
      <c r="G176" s="80">
        <v>44.46208</v>
      </c>
      <c r="H176" s="80">
        <v>45.56944</v>
      </c>
    </row>
    <row r="177" spans="1:8" x14ac:dyDescent="0.35">
      <c r="A177" t="str">
        <f t="shared" si="5"/>
        <v>PENETRACION (%)Total AlimentaciónNORTE-CENTRO</v>
      </c>
      <c r="B177">
        <v>0</v>
      </c>
      <c r="C177">
        <v>0</v>
      </c>
      <c r="D177" t="s">
        <v>78</v>
      </c>
      <c r="E177" s="80">
        <v>39.255040000000001</v>
      </c>
      <c r="F177" s="80">
        <v>39.731900000000003</v>
      </c>
      <c r="G177" s="80">
        <v>37.251980000000003</v>
      </c>
      <c r="H177" s="80">
        <v>40.513979999999997</v>
      </c>
    </row>
    <row r="178" spans="1:8" x14ac:dyDescent="0.35">
      <c r="A178" t="str">
        <f t="shared" si="5"/>
        <v>PENETRACION (%)Total AlimentaciónNOROESTE</v>
      </c>
      <c r="B178">
        <v>0</v>
      </c>
      <c r="C178">
        <v>0</v>
      </c>
      <c r="D178" t="s">
        <v>79</v>
      </c>
      <c r="E178" s="80">
        <v>41.224170000000001</v>
      </c>
      <c r="F178" s="80">
        <v>44.507820000000002</v>
      </c>
      <c r="G178" s="80">
        <v>38.461669999999998</v>
      </c>
      <c r="H178" s="80">
        <v>40.989199999999997</v>
      </c>
    </row>
    <row r="179" spans="1:8" x14ac:dyDescent="0.35">
      <c r="A179" t="str">
        <f t="shared" si="5"/>
        <v>PENETRACION (%)Total Alimentación&lt;2MIL</v>
      </c>
      <c r="B179">
        <v>0</v>
      </c>
      <c r="C179">
        <v>0</v>
      </c>
      <c r="D179" t="s">
        <v>41</v>
      </c>
      <c r="E179" s="80">
        <v>35.724359999999997</v>
      </c>
      <c r="F179" s="80">
        <v>45.61645</v>
      </c>
      <c r="G179" s="80">
        <v>40.490389999999998</v>
      </c>
      <c r="H179" s="80">
        <v>48.99776</v>
      </c>
    </row>
    <row r="180" spans="1:8" x14ac:dyDescent="0.35">
      <c r="A180" t="str">
        <f t="shared" si="5"/>
        <v>PENETRACION (%)Total Alimentación2-5MIL</v>
      </c>
      <c r="B180">
        <v>0</v>
      </c>
      <c r="C180">
        <v>0</v>
      </c>
      <c r="D180" t="s">
        <v>44</v>
      </c>
      <c r="E180" s="80">
        <v>42.136330000000001</v>
      </c>
      <c r="F180" s="80">
        <v>38.118319999999997</v>
      </c>
      <c r="G180" s="80">
        <v>47.75264</v>
      </c>
      <c r="H180" s="80">
        <v>44.839709999999997</v>
      </c>
    </row>
    <row r="181" spans="1:8" x14ac:dyDescent="0.35">
      <c r="A181" t="str">
        <f t="shared" si="5"/>
        <v>PENETRACION (%)Total Alimentación5-10MIL</v>
      </c>
      <c r="B181">
        <v>0</v>
      </c>
      <c r="C181">
        <v>0</v>
      </c>
      <c r="D181" t="s">
        <v>46</v>
      </c>
      <c r="E181" s="80">
        <v>57.560130000000001</v>
      </c>
      <c r="F181" s="80">
        <v>45.195779999999999</v>
      </c>
      <c r="G181" s="80">
        <v>48.244959999999999</v>
      </c>
      <c r="H181" s="80">
        <v>39.695369999999997</v>
      </c>
    </row>
    <row r="182" spans="1:8" x14ac:dyDescent="0.35">
      <c r="A182" t="str">
        <f t="shared" si="5"/>
        <v>PENETRACION (%)Total Alimentación10-30MIL</v>
      </c>
      <c r="B182">
        <v>0</v>
      </c>
      <c r="C182">
        <v>0</v>
      </c>
      <c r="D182" t="s">
        <v>48</v>
      </c>
      <c r="E182" s="80">
        <v>48.433439999999997</v>
      </c>
      <c r="F182" s="80">
        <v>50.529049999999998</v>
      </c>
      <c r="G182" s="80">
        <v>45.087879999999998</v>
      </c>
      <c r="H182" s="80">
        <v>50.38308</v>
      </c>
    </row>
    <row r="183" spans="1:8" x14ac:dyDescent="0.35">
      <c r="A183" t="str">
        <f t="shared" si="5"/>
        <v>PENETRACION (%)Total Alimentación30-100MIL</v>
      </c>
      <c r="B183">
        <v>0</v>
      </c>
      <c r="C183">
        <v>0</v>
      </c>
      <c r="D183" t="s">
        <v>50</v>
      </c>
      <c r="E183" s="80">
        <v>49.072560000000003</v>
      </c>
      <c r="F183" s="80">
        <v>44.466549999999998</v>
      </c>
      <c r="G183" s="80">
        <v>44.432519999999997</v>
      </c>
      <c r="H183" s="80">
        <v>45.234830000000002</v>
      </c>
    </row>
    <row r="184" spans="1:8" x14ac:dyDescent="0.35">
      <c r="A184" t="str">
        <f t="shared" si="5"/>
        <v>PENETRACION (%)Total Alimentación100-200MIL</v>
      </c>
      <c r="B184">
        <v>0</v>
      </c>
      <c r="C184">
        <v>0</v>
      </c>
      <c r="D184" t="s">
        <v>52</v>
      </c>
      <c r="E184" s="80">
        <v>47.721730000000001</v>
      </c>
      <c r="F184" s="80">
        <v>42.811889999999998</v>
      </c>
      <c r="G184" s="80">
        <v>43.740020000000001</v>
      </c>
      <c r="H184" s="80">
        <v>33.054389999999998</v>
      </c>
    </row>
    <row r="185" spans="1:8" x14ac:dyDescent="0.35">
      <c r="A185" t="str">
        <f t="shared" si="5"/>
        <v>PENETRACION (%)Total Alimentación200-500MIL</v>
      </c>
      <c r="B185">
        <v>0</v>
      </c>
      <c r="C185">
        <v>0</v>
      </c>
      <c r="D185" t="s">
        <v>54</v>
      </c>
      <c r="E185" s="80">
        <v>45.529290000000003</v>
      </c>
      <c r="F185" s="80">
        <v>44.109729999999999</v>
      </c>
      <c r="G185" s="80">
        <v>53.369399999999999</v>
      </c>
      <c r="H185" s="80">
        <v>45.881689999999999</v>
      </c>
    </row>
    <row r="186" spans="1:8" x14ac:dyDescent="0.35">
      <c r="A186" t="str">
        <f t="shared" si="5"/>
        <v>PENETRACION (%)Total Alimentación&gt;500MIL</v>
      </c>
      <c r="B186">
        <v>0</v>
      </c>
      <c r="C186">
        <v>0</v>
      </c>
      <c r="D186" t="s">
        <v>56</v>
      </c>
      <c r="E186" s="80">
        <v>42.2532</v>
      </c>
      <c r="F186" s="80">
        <v>37.8872</v>
      </c>
      <c r="G186" s="80">
        <v>36.59301</v>
      </c>
      <c r="H186" s="80">
        <v>33.791110000000003</v>
      </c>
    </row>
    <row r="187" spans="1:8" x14ac:dyDescent="0.35">
      <c r="A187" t="str">
        <f t="shared" si="5"/>
        <v>PENETRACION (%)Total AlimentaciónDE 15 A 19 AÑOS</v>
      </c>
      <c r="B187">
        <v>0</v>
      </c>
      <c r="C187">
        <v>0</v>
      </c>
      <c r="D187" t="s">
        <v>80</v>
      </c>
      <c r="E187" s="80">
        <v>51.104300000000002</v>
      </c>
      <c r="F187" s="80">
        <v>53.946710000000003</v>
      </c>
      <c r="G187" s="80">
        <v>45.798160000000003</v>
      </c>
      <c r="H187" s="80">
        <v>41.461080000000003</v>
      </c>
    </row>
    <row r="188" spans="1:8" x14ac:dyDescent="0.35">
      <c r="A188" t="str">
        <f t="shared" si="5"/>
        <v>PENETRACION (%)Total AlimentaciónDE 20 A 24 AÑOS</v>
      </c>
      <c r="B188">
        <v>0</v>
      </c>
      <c r="C188">
        <v>0</v>
      </c>
      <c r="D188" t="s">
        <v>81</v>
      </c>
      <c r="E188" s="80">
        <v>41.832360000000001</v>
      </c>
      <c r="F188" s="80">
        <v>34.677660000000003</v>
      </c>
      <c r="G188" s="80">
        <v>41.890059999999998</v>
      </c>
      <c r="H188" s="80">
        <v>38.18629</v>
      </c>
    </row>
    <row r="189" spans="1:8" x14ac:dyDescent="0.35">
      <c r="A189" t="str">
        <f t="shared" si="5"/>
        <v>PENETRACION (%)Total AlimentaciónDE 25 A 34 AÑOS</v>
      </c>
      <c r="B189">
        <v>0</v>
      </c>
      <c r="C189">
        <v>0</v>
      </c>
      <c r="D189" t="s">
        <v>82</v>
      </c>
      <c r="E189" s="80">
        <v>46.798929999999999</v>
      </c>
      <c r="F189" s="80">
        <v>41.834440000000001</v>
      </c>
      <c r="G189" s="80">
        <v>38.025069999999999</v>
      </c>
      <c r="H189" s="80">
        <v>38.512999999999998</v>
      </c>
    </row>
    <row r="190" spans="1:8" x14ac:dyDescent="0.35">
      <c r="A190" t="str">
        <f t="shared" si="5"/>
        <v>PENETRACION (%)Total AlimentaciónDE 35 A 49 AÑOS</v>
      </c>
      <c r="B190">
        <v>0</v>
      </c>
      <c r="C190">
        <v>0</v>
      </c>
      <c r="D190" t="s">
        <v>83</v>
      </c>
      <c r="E190" s="80">
        <v>44.012680000000003</v>
      </c>
      <c r="F190" s="80">
        <v>42.281779999999998</v>
      </c>
      <c r="G190" s="80">
        <v>41.204360000000001</v>
      </c>
      <c r="H190" s="80">
        <v>37.681959999999997</v>
      </c>
    </row>
    <row r="191" spans="1:8" x14ac:dyDescent="0.35">
      <c r="A191" t="str">
        <f t="shared" si="5"/>
        <v>PENETRACION (%)Total AlimentaciónDE 50 A 59 AÑOS</v>
      </c>
      <c r="B191">
        <v>0</v>
      </c>
      <c r="C191">
        <v>0</v>
      </c>
      <c r="D191" t="s">
        <v>84</v>
      </c>
      <c r="E191" s="80">
        <v>44.046939999999999</v>
      </c>
      <c r="F191" s="80">
        <v>44.926160000000003</v>
      </c>
      <c r="G191" s="80">
        <v>47.414490000000001</v>
      </c>
      <c r="H191" s="80">
        <v>43.458440000000003</v>
      </c>
    </row>
    <row r="192" spans="1:8" x14ac:dyDescent="0.35">
      <c r="A192" t="str">
        <f t="shared" si="5"/>
        <v>PENETRACION (%)Total AlimentaciónDE 60 A 75 AÑOS</v>
      </c>
      <c r="B192">
        <v>0</v>
      </c>
      <c r="C192">
        <v>0</v>
      </c>
      <c r="D192" t="s">
        <v>85</v>
      </c>
      <c r="E192" s="80">
        <v>52.664679999999997</v>
      </c>
      <c r="F192" s="80">
        <v>47.220260000000003</v>
      </c>
      <c r="G192" s="80">
        <v>48.300789999999999</v>
      </c>
      <c r="H192" s="80">
        <v>47.798520000000003</v>
      </c>
    </row>
    <row r="193" spans="1:8" x14ac:dyDescent="0.35">
      <c r="A193" t="str">
        <f t="shared" si="5"/>
        <v>PENETRACION (%)Total AlimentaciónNIVEL ALTO</v>
      </c>
      <c r="B193">
        <v>0</v>
      </c>
      <c r="C193">
        <v>0</v>
      </c>
      <c r="D193" t="s">
        <v>86</v>
      </c>
      <c r="E193" s="80">
        <v>51.171080000000003</v>
      </c>
      <c r="F193" s="80">
        <v>46.485340000000001</v>
      </c>
      <c r="G193" s="80">
        <v>50.99174</v>
      </c>
      <c r="H193" s="80">
        <v>46.021839999999997</v>
      </c>
    </row>
    <row r="194" spans="1:8" x14ac:dyDescent="0.35">
      <c r="A194" t="str">
        <f t="shared" si="5"/>
        <v>PENETRACION (%)Total AlimentaciónNIVEL MEDIO ALTO</v>
      </c>
      <c r="B194">
        <v>0</v>
      </c>
      <c r="C194">
        <v>0</v>
      </c>
      <c r="D194" t="s">
        <v>87</v>
      </c>
      <c r="E194" s="80">
        <v>47.552430000000001</v>
      </c>
      <c r="F194" s="80">
        <v>42.025669999999998</v>
      </c>
      <c r="G194" s="80">
        <v>46.551839999999999</v>
      </c>
      <c r="H194" s="80">
        <v>42.841479999999997</v>
      </c>
    </row>
    <row r="195" spans="1:8" x14ac:dyDescent="0.35">
      <c r="A195" t="str">
        <f t="shared" si="5"/>
        <v>PENETRACION (%)Total AlimentaciónNIVEL MEDIO</v>
      </c>
      <c r="B195">
        <v>0</v>
      </c>
      <c r="C195">
        <v>0</v>
      </c>
      <c r="D195" t="s">
        <v>88</v>
      </c>
      <c r="E195" s="80">
        <v>50.417540000000002</v>
      </c>
      <c r="F195" s="80">
        <v>44.83811</v>
      </c>
      <c r="G195" s="80">
        <v>43.701079999999997</v>
      </c>
      <c r="H195" s="80">
        <v>39.558010000000003</v>
      </c>
    </row>
    <row r="196" spans="1:8" x14ac:dyDescent="0.35">
      <c r="A196" t="str">
        <f t="shared" si="5"/>
        <v>PENETRACION (%)Total AlimentaciónNIVEL MEDIO BAJO</v>
      </c>
      <c r="B196">
        <v>0</v>
      </c>
      <c r="C196">
        <v>0</v>
      </c>
      <c r="D196" t="s">
        <v>89</v>
      </c>
      <c r="E196" s="80">
        <v>42.971220000000002</v>
      </c>
      <c r="F196" s="80">
        <v>43.24006</v>
      </c>
      <c r="G196" s="80">
        <v>39.483150000000002</v>
      </c>
      <c r="H196" s="80">
        <v>40.495919999999998</v>
      </c>
    </row>
    <row r="197" spans="1:8" x14ac:dyDescent="0.35">
      <c r="A197" t="str">
        <f t="shared" si="5"/>
        <v>PENETRACION (%)Total AlimentaciónNIVEL BAJO</v>
      </c>
      <c r="B197">
        <v>0</v>
      </c>
      <c r="C197">
        <v>0</v>
      </c>
      <c r="D197" t="s">
        <v>90</v>
      </c>
      <c r="E197" s="80">
        <v>42.782420000000002</v>
      </c>
      <c r="F197" s="80">
        <v>42.338149999999999</v>
      </c>
      <c r="G197" s="80">
        <v>40.388840000000002</v>
      </c>
      <c r="H197" s="80">
        <v>39.984380000000002</v>
      </c>
    </row>
    <row r="198" spans="1:8" x14ac:dyDescent="0.35">
      <c r="A198" t="str">
        <f>$B$170&amp;$C$198&amp;D198</f>
        <v>PENETRACION (%).T.Alimentos TOTAL INGT.ESPAÑA</v>
      </c>
      <c r="B198">
        <v>0</v>
      </c>
      <c r="C198" t="s">
        <v>16</v>
      </c>
      <c r="D198" t="s">
        <v>22</v>
      </c>
      <c r="E198" s="80">
        <v>33.775640000000003</v>
      </c>
      <c r="F198" s="80">
        <v>29.539190000000001</v>
      </c>
      <c r="G198" s="80">
        <v>30.291499999999999</v>
      </c>
      <c r="H198" s="80">
        <v>27.998719999999999</v>
      </c>
    </row>
    <row r="199" spans="1:8" x14ac:dyDescent="0.35">
      <c r="A199" t="str">
        <f t="shared" ref="A199:A225" si="6">$B$170&amp;$C$198&amp;D199</f>
        <v>PENETRACION (%).T.Alimentos TOTAL INGBCN AM</v>
      </c>
      <c r="B199">
        <v>0</v>
      </c>
      <c r="C199">
        <v>0</v>
      </c>
      <c r="D199" t="s">
        <v>72</v>
      </c>
      <c r="E199" s="80">
        <v>34.686860000000003</v>
      </c>
      <c r="F199" s="80">
        <v>31.620760000000001</v>
      </c>
      <c r="G199" s="80">
        <v>33.517800000000001</v>
      </c>
      <c r="H199" s="80">
        <v>28.727779999999999</v>
      </c>
    </row>
    <row r="200" spans="1:8" x14ac:dyDescent="0.35">
      <c r="A200" t="str">
        <f t="shared" si="6"/>
        <v>PENETRACION (%).T.Alimentos TOTAL INGREST.CAT ARAGON</v>
      </c>
      <c r="B200">
        <v>0</v>
      </c>
      <c r="C200">
        <v>0</v>
      </c>
      <c r="D200" t="s">
        <v>73</v>
      </c>
      <c r="E200" s="80">
        <v>28.859110000000001</v>
      </c>
      <c r="F200" s="80">
        <v>26.041160000000001</v>
      </c>
      <c r="G200" s="80">
        <v>26.338470000000001</v>
      </c>
      <c r="H200" s="80">
        <v>20.02946</v>
      </c>
    </row>
    <row r="201" spans="1:8" x14ac:dyDescent="0.35">
      <c r="A201" t="str">
        <f t="shared" si="6"/>
        <v>PENETRACION (%).T.Alimentos TOTAL INGLEVANTE</v>
      </c>
      <c r="B201">
        <v>0</v>
      </c>
      <c r="C201">
        <v>0</v>
      </c>
      <c r="D201" t="s">
        <v>74</v>
      </c>
      <c r="E201" s="80">
        <v>40.582360000000001</v>
      </c>
      <c r="F201" s="80">
        <v>33.18712</v>
      </c>
      <c r="G201" s="80">
        <v>43.513019999999997</v>
      </c>
      <c r="H201" s="80">
        <v>32.175539999999998</v>
      </c>
    </row>
    <row r="202" spans="1:8" x14ac:dyDescent="0.35">
      <c r="A202" t="str">
        <f t="shared" si="6"/>
        <v>PENETRACION (%).T.Alimentos TOTAL INGANDALUCIA</v>
      </c>
      <c r="B202">
        <v>0</v>
      </c>
      <c r="C202">
        <v>0</v>
      </c>
      <c r="D202" t="s">
        <v>75</v>
      </c>
      <c r="E202" s="80">
        <v>32.390079999999998</v>
      </c>
      <c r="F202" s="80">
        <v>27.228549999999998</v>
      </c>
      <c r="G202" s="80">
        <v>26.457350000000002</v>
      </c>
      <c r="H202" s="80">
        <v>28.14949</v>
      </c>
    </row>
    <row r="203" spans="1:8" x14ac:dyDescent="0.35">
      <c r="A203" t="str">
        <f t="shared" si="6"/>
        <v>PENETRACION (%).T.Alimentos TOTAL INGMDD AM</v>
      </c>
      <c r="B203">
        <v>0</v>
      </c>
      <c r="C203">
        <v>0</v>
      </c>
      <c r="D203" t="s">
        <v>76</v>
      </c>
      <c r="E203" s="80">
        <v>45.087229999999998</v>
      </c>
      <c r="F203" s="80">
        <v>41.711919999999999</v>
      </c>
      <c r="G203" s="80">
        <v>35.027410000000003</v>
      </c>
      <c r="H203" s="80">
        <v>33.99512</v>
      </c>
    </row>
    <row r="204" spans="1:8" x14ac:dyDescent="0.35">
      <c r="A204" t="str">
        <f t="shared" si="6"/>
        <v>PENETRACION (%).T.Alimentos TOTAL INGRTO CENTRO</v>
      </c>
      <c r="B204">
        <v>0</v>
      </c>
      <c r="C204">
        <v>0</v>
      </c>
      <c r="D204" t="s">
        <v>77</v>
      </c>
      <c r="E204" s="80">
        <v>35.09158</v>
      </c>
      <c r="F204" s="80">
        <v>29.689209999999999</v>
      </c>
      <c r="G204" s="80">
        <v>34.782800000000002</v>
      </c>
      <c r="H204" s="80">
        <v>34.723210000000002</v>
      </c>
    </row>
    <row r="205" spans="1:8" x14ac:dyDescent="0.35">
      <c r="A205" t="str">
        <f t="shared" si="6"/>
        <v>PENETRACION (%).T.Alimentos TOTAL INGNORTE-CENTRO</v>
      </c>
      <c r="B205">
        <v>0</v>
      </c>
      <c r="C205">
        <v>0</v>
      </c>
      <c r="D205" t="s">
        <v>78</v>
      </c>
      <c r="E205" s="80">
        <v>26.211680000000001</v>
      </c>
      <c r="F205" s="80">
        <v>22.09207</v>
      </c>
      <c r="G205" s="80">
        <v>21.41799</v>
      </c>
      <c r="H205" s="80">
        <v>22.470089999999999</v>
      </c>
    </row>
    <row r="206" spans="1:8" x14ac:dyDescent="0.35">
      <c r="A206" t="str">
        <f t="shared" si="6"/>
        <v>PENETRACION (%).T.Alimentos TOTAL INGNOROESTE</v>
      </c>
      <c r="B206">
        <v>0</v>
      </c>
      <c r="C206">
        <v>0</v>
      </c>
      <c r="D206" t="s">
        <v>79</v>
      </c>
      <c r="E206" s="80">
        <v>32.746429999999997</v>
      </c>
      <c r="F206" s="80">
        <v>33.78387</v>
      </c>
      <c r="G206" s="80">
        <v>27.588660000000001</v>
      </c>
      <c r="H206" s="80">
        <v>32.144910000000003</v>
      </c>
    </row>
    <row r="207" spans="1:8" x14ac:dyDescent="0.35">
      <c r="A207" t="str">
        <f t="shared" si="6"/>
        <v>PENETRACION (%).T.Alimentos TOTAL ING&lt;2MIL</v>
      </c>
      <c r="B207">
        <v>0</v>
      </c>
      <c r="C207">
        <v>0</v>
      </c>
      <c r="D207" t="s">
        <v>41</v>
      </c>
      <c r="E207" s="80">
        <v>30.805219999999998</v>
      </c>
      <c r="F207" s="80">
        <v>34.811070000000001</v>
      </c>
      <c r="G207" s="80">
        <v>31.75949</v>
      </c>
      <c r="H207" s="80">
        <v>29.048570000000002</v>
      </c>
    </row>
    <row r="208" spans="1:8" x14ac:dyDescent="0.35">
      <c r="A208" t="str">
        <f t="shared" si="6"/>
        <v>PENETRACION (%).T.Alimentos TOTAL ING2-5MIL</v>
      </c>
      <c r="B208">
        <v>0</v>
      </c>
      <c r="C208">
        <v>0</v>
      </c>
      <c r="D208" t="s">
        <v>44</v>
      </c>
      <c r="E208" s="80">
        <v>36.544469999999997</v>
      </c>
      <c r="F208" s="80">
        <v>21.151509999999998</v>
      </c>
      <c r="G208" s="80">
        <v>26.1922</v>
      </c>
      <c r="H208" s="80">
        <v>29.10088</v>
      </c>
    </row>
    <row r="209" spans="1:8" x14ac:dyDescent="0.35">
      <c r="A209" t="str">
        <f t="shared" si="6"/>
        <v>PENETRACION (%).T.Alimentos TOTAL ING5-10MIL</v>
      </c>
      <c r="B209">
        <v>0</v>
      </c>
      <c r="C209">
        <v>0</v>
      </c>
      <c r="D209" t="s">
        <v>46</v>
      </c>
      <c r="E209" s="80">
        <v>40.688029999999998</v>
      </c>
      <c r="F209" s="80">
        <v>28.306229999999999</v>
      </c>
      <c r="G209" s="80">
        <v>34.082900000000002</v>
      </c>
      <c r="H209" s="80">
        <v>22.986460000000001</v>
      </c>
    </row>
    <row r="210" spans="1:8" x14ac:dyDescent="0.35">
      <c r="A210" t="str">
        <f t="shared" si="6"/>
        <v>PENETRACION (%).T.Alimentos TOTAL ING10-30MIL</v>
      </c>
      <c r="B210">
        <v>0</v>
      </c>
      <c r="C210">
        <v>0</v>
      </c>
      <c r="D210" t="s">
        <v>48</v>
      </c>
      <c r="E210" s="80">
        <v>32.909820000000003</v>
      </c>
      <c r="F210" s="80">
        <v>38.461689999999997</v>
      </c>
      <c r="G210" s="80">
        <v>38.031100000000002</v>
      </c>
      <c r="H210" s="80">
        <v>39.492899999999999</v>
      </c>
    </row>
    <row r="211" spans="1:8" x14ac:dyDescent="0.35">
      <c r="A211" t="str">
        <f t="shared" si="6"/>
        <v>PENETRACION (%).T.Alimentos TOTAL ING30-100MIL</v>
      </c>
      <c r="B211">
        <v>0</v>
      </c>
      <c r="C211">
        <v>0</v>
      </c>
      <c r="D211" t="s">
        <v>50</v>
      </c>
      <c r="E211" s="80">
        <v>34.682169999999999</v>
      </c>
      <c r="F211" s="80">
        <v>28.474799999999998</v>
      </c>
      <c r="G211" s="80">
        <v>32.110770000000002</v>
      </c>
      <c r="H211" s="80">
        <v>31.89845</v>
      </c>
    </row>
    <row r="212" spans="1:8" x14ac:dyDescent="0.35">
      <c r="A212" t="str">
        <f t="shared" si="6"/>
        <v>PENETRACION (%).T.Alimentos TOTAL ING100-200MIL</v>
      </c>
      <c r="B212">
        <v>0</v>
      </c>
      <c r="C212">
        <v>0</v>
      </c>
      <c r="D212" t="s">
        <v>52</v>
      </c>
      <c r="E212" s="80">
        <v>29.844629999999999</v>
      </c>
      <c r="F212" s="80">
        <v>26.211950000000002</v>
      </c>
      <c r="G212" s="80">
        <v>27.1248</v>
      </c>
      <c r="H212" s="80">
        <v>20.662880000000001</v>
      </c>
    </row>
    <row r="213" spans="1:8" x14ac:dyDescent="0.35">
      <c r="A213" t="str">
        <f t="shared" si="6"/>
        <v>PENETRACION (%).T.Alimentos TOTAL ING200-500MIL</v>
      </c>
      <c r="B213">
        <v>0</v>
      </c>
      <c r="C213">
        <v>0</v>
      </c>
      <c r="D213" t="s">
        <v>54</v>
      </c>
      <c r="E213" s="80">
        <v>35.587649999999996</v>
      </c>
      <c r="F213" s="80">
        <v>33.19191</v>
      </c>
      <c r="G213" s="80">
        <v>35.702260000000003</v>
      </c>
      <c r="H213" s="80">
        <v>30.369540000000001</v>
      </c>
    </row>
    <row r="214" spans="1:8" x14ac:dyDescent="0.35">
      <c r="A214" t="str">
        <f t="shared" si="6"/>
        <v>PENETRACION (%).T.Alimentos TOTAL ING&gt;500MIL</v>
      </c>
      <c r="B214">
        <v>0</v>
      </c>
      <c r="C214">
        <v>0</v>
      </c>
      <c r="D214" t="s">
        <v>56</v>
      </c>
      <c r="E214" s="80">
        <v>33.414020000000001</v>
      </c>
      <c r="F214" s="80">
        <v>26.832999999999998</v>
      </c>
      <c r="G214" s="80">
        <v>23.68169</v>
      </c>
      <c r="H214" s="80">
        <v>22.98526</v>
      </c>
    </row>
    <row r="215" spans="1:8" x14ac:dyDescent="0.35">
      <c r="A215" t="str">
        <f t="shared" si="6"/>
        <v>PENETRACION (%).T.Alimentos TOTAL INGDE 15 A 19 AÑOS</v>
      </c>
      <c r="B215">
        <v>0</v>
      </c>
      <c r="C215">
        <v>0</v>
      </c>
      <c r="D215" t="s">
        <v>80</v>
      </c>
      <c r="E215" s="80">
        <v>44.627920000000003</v>
      </c>
      <c r="F215" s="80">
        <v>26.458169999999999</v>
      </c>
      <c r="G215" s="80">
        <v>33.004480000000001</v>
      </c>
      <c r="H215" s="80">
        <v>23.799600000000002</v>
      </c>
    </row>
    <row r="216" spans="1:8" x14ac:dyDescent="0.35">
      <c r="A216" t="str">
        <f t="shared" si="6"/>
        <v>PENETRACION (%).T.Alimentos TOTAL INGDE 20 A 24 AÑOS</v>
      </c>
      <c r="B216">
        <v>0</v>
      </c>
      <c r="C216">
        <v>0</v>
      </c>
      <c r="D216" t="s">
        <v>81</v>
      </c>
      <c r="E216" s="80">
        <v>24.371690000000001</v>
      </c>
      <c r="F216" s="80">
        <v>27.113579999999999</v>
      </c>
      <c r="G216" s="80">
        <v>26.981359999999999</v>
      </c>
      <c r="H216" s="80">
        <v>38.244419999999998</v>
      </c>
    </row>
    <row r="217" spans="1:8" x14ac:dyDescent="0.35">
      <c r="A217" t="str">
        <f t="shared" si="6"/>
        <v>PENETRACION (%).T.Alimentos TOTAL INGDE 25 A 34 AÑOS</v>
      </c>
      <c r="B217">
        <v>0</v>
      </c>
      <c r="C217">
        <v>0</v>
      </c>
      <c r="D217" t="s">
        <v>82</v>
      </c>
      <c r="E217" s="80">
        <v>39.207540000000002</v>
      </c>
      <c r="F217" s="80">
        <v>33.272329999999997</v>
      </c>
      <c r="G217" s="80">
        <v>26.52947</v>
      </c>
      <c r="H217" s="80">
        <v>29.39808</v>
      </c>
    </row>
    <row r="218" spans="1:8" x14ac:dyDescent="0.35">
      <c r="A218" t="str">
        <f t="shared" si="6"/>
        <v>PENETRACION (%).T.Alimentos TOTAL INGDE 35 A 49 AÑOS</v>
      </c>
      <c r="B218">
        <v>0</v>
      </c>
      <c r="C218">
        <v>0</v>
      </c>
      <c r="D218" t="s">
        <v>83</v>
      </c>
      <c r="E218" s="80">
        <v>31.508749999999999</v>
      </c>
      <c r="F218" s="80">
        <v>28.73611</v>
      </c>
      <c r="G218" s="80">
        <v>30.991579999999999</v>
      </c>
      <c r="H218" s="80">
        <v>27.130559999999999</v>
      </c>
    </row>
    <row r="219" spans="1:8" x14ac:dyDescent="0.35">
      <c r="A219" t="str">
        <f t="shared" si="6"/>
        <v>PENETRACION (%).T.Alimentos TOTAL INGDE 50 A 59 AÑOS</v>
      </c>
      <c r="B219">
        <v>0</v>
      </c>
      <c r="C219">
        <v>0</v>
      </c>
      <c r="D219" t="s">
        <v>84</v>
      </c>
      <c r="E219" s="80">
        <v>31.505680000000002</v>
      </c>
      <c r="F219" s="80">
        <v>30.16621</v>
      </c>
      <c r="G219" s="80">
        <v>32.00665</v>
      </c>
      <c r="H219" s="80">
        <v>29.059650000000001</v>
      </c>
    </row>
    <row r="220" spans="1:8" x14ac:dyDescent="0.35">
      <c r="A220" t="str">
        <f t="shared" si="6"/>
        <v>PENETRACION (%).T.Alimentos TOTAL INGDE 60 A 75 AÑOS</v>
      </c>
      <c r="B220">
        <v>0</v>
      </c>
      <c r="C220">
        <v>0</v>
      </c>
      <c r="D220" t="s">
        <v>85</v>
      </c>
      <c r="E220" s="80">
        <v>36.62115</v>
      </c>
      <c r="F220" s="80">
        <v>32.042430000000003</v>
      </c>
      <c r="G220" s="80">
        <v>32.732799999999997</v>
      </c>
      <c r="H220" s="80">
        <v>29.637619999999998</v>
      </c>
    </row>
    <row r="221" spans="1:8" x14ac:dyDescent="0.35">
      <c r="A221" t="str">
        <f t="shared" si="6"/>
        <v>PENETRACION (%).T.Alimentos TOTAL INGNIVEL ALTO</v>
      </c>
      <c r="B221">
        <v>0</v>
      </c>
      <c r="C221">
        <v>0</v>
      </c>
      <c r="D221" t="s">
        <v>86</v>
      </c>
      <c r="E221" s="80">
        <v>37.932879999999997</v>
      </c>
      <c r="F221" s="80">
        <v>33.288260000000001</v>
      </c>
      <c r="G221" s="80">
        <v>34.026699999999998</v>
      </c>
      <c r="H221" s="80">
        <v>31.107399999999998</v>
      </c>
    </row>
    <row r="222" spans="1:8" x14ac:dyDescent="0.35">
      <c r="A222" t="str">
        <f t="shared" si="6"/>
        <v>PENETRACION (%).T.Alimentos TOTAL INGNIVEL MEDIO ALTO</v>
      </c>
      <c r="B222">
        <v>0</v>
      </c>
      <c r="C222">
        <v>0</v>
      </c>
      <c r="D222" t="s">
        <v>87</v>
      </c>
      <c r="E222" s="80">
        <v>38.419049999999999</v>
      </c>
      <c r="F222" s="80">
        <v>32.325659999999999</v>
      </c>
      <c r="G222" s="80">
        <v>38.461019999999998</v>
      </c>
      <c r="H222" s="80">
        <v>35.370480000000001</v>
      </c>
    </row>
    <row r="223" spans="1:8" x14ac:dyDescent="0.35">
      <c r="A223" t="str">
        <f t="shared" si="6"/>
        <v>PENETRACION (%).T.Alimentos TOTAL INGNIVEL MEDIO</v>
      </c>
      <c r="B223">
        <v>0</v>
      </c>
      <c r="C223">
        <v>0</v>
      </c>
      <c r="D223" t="s">
        <v>88</v>
      </c>
      <c r="E223" s="80">
        <v>38.116599999999998</v>
      </c>
      <c r="F223" s="80">
        <v>27.871009999999998</v>
      </c>
      <c r="G223" s="80">
        <v>33.15793</v>
      </c>
      <c r="H223" s="80">
        <v>27.655139999999999</v>
      </c>
    </row>
    <row r="224" spans="1:8" x14ac:dyDescent="0.35">
      <c r="A224" t="str">
        <f t="shared" si="6"/>
        <v>PENETRACION (%).T.Alimentos TOTAL INGNIVEL MEDIO BAJO</v>
      </c>
      <c r="B224">
        <v>0</v>
      </c>
      <c r="C224">
        <v>0</v>
      </c>
      <c r="D224" t="s">
        <v>89</v>
      </c>
      <c r="E224" s="80">
        <v>27.735469999999999</v>
      </c>
      <c r="F224" s="80">
        <v>31.093070000000001</v>
      </c>
      <c r="G224" s="80">
        <v>25.273779999999999</v>
      </c>
      <c r="H224" s="80">
        <v>23.338339999999999</v>
      </c>
    </row>
    <row r="225" spans="1:8" x14ac:dyDescent="0.35">
      <c r="A225" t="str">
        <f t="shared" si="6"/>
        <v>PENETRACION (%).T.Alimentos TOTAL INGNIVEL BAJO</v>
      </c>
      <c r="B225">
        <v>0</v>
      </c>
      <c r="C225">
        <v>0</v>
      </c>
      <c r="D225" t="s">
        <v>90</v>
      </c>
      <c r="E225" s="80">
        <v>27.674620000000001</v>
      </c>
      <c r="F225" s="80">
        <v>28.201609999999999</v>
      </c>
      <c r="G225" s="80">
        <v>25.193490000000001</v>
      </c>
      <c r="H225" s="80">
        <v>26.65794</v>
      </c>
    </row>
    <row r="226" spans="1:8" x14ac:dyDescent="0.35">
      <c r="A226" t="str">
        <f>$B$170&amp;$C$226&amp;D226</f>
        <v>PENETRACION (%)Total BebidasT.ESPAÑA</v>
      </c>
      <c r="B226">
        <v>0</v>
      </c>
      <c r="C226" t="s">
        <v>17</v>
      </c>
      <c r="D226" t="s">
        <v>22</v>
      </c>
      <c r="E226" s="80">
        <v>24.330020000000001</v>
      </c>
      <c r="F226" s="80">
        <v>24.026879999999998</v>
      </c>
      <c r="G226" s="80">
        <v>24.274149999999999</v>
      </c>
      <c r="H226" s="80">
        <v>23.709949999999999</v>
      </c>
    </row>
    <row r="227" spans="1:8" x14ac:dyDescent="0.35">
      <c r="A227" t="str">
        <f t="shared" ref="A227:A253" si="7">$B$170&amp;$C$226&amp;D227</f>
        <v>PENETRACION (%)Total BebidasBCN AM</v>
      </c>
      <c r="B227">
        <v>0</v>
      </c>
      <c r="C227">
        <v>0</v>
      </c>
      <c r="D227" t="s">
        <v>72</v>
      </c>
      <c r="E227" s="80">
        <v>36.977849999999997</v>
      </c>
      <c r="F227" s="80">
        <v>26.907340000000001</v>
      </c>
      <c r="G227" s="80">
        <v>35.160510000000002</v>
      </c>
      <c r="H227" s="80">
        <v>34.581479999999999</v>
      </c>
    </row>
    <row r="228" spans="1:8" x14ac:dyDescent="0.35">
      <c r="A228" t="str">
        <f t="shared" si="7"/>
        <v>PENETRACION (%)Total BebidasREST.CAT ARAGON</v>
      </c>
      <c r="B228">
        <v>0</v>
      </c>
      <c r="C228">
        <v>0</v>
      </c>
      <c r="D228" t="s">
        <v>73</v>
      </c>
      <c r="E228" s="80">
        <v>20.963529999999999</v>
      </c>
      <c r="F228" s="80">
        <v>24.187639999999998</v>
      </c>
      <c r="G228" s="80">
        <v>24.683710000000001</v>
      </c>
      <c r="H228" s="80">
        <v>24.710139999999999</v>
      </c>
    </row>
    <row r="229" spans="1:8" x14ac:dyDescent="0.35">
      <c r="A229" t="str">
        <f t="shared" si="7"/>
        <v>PENETRACION (%)Total BebidasLEVANTE</v>
      </c>
      <c r="B229">
        <v>0</v>
      </c>
      <c r="C229">
        <v>0</v>
      </c>
      <c r="D229" t="s">
        <v>74</v>
      </c>
      <c r="E229" s="80">
        <v>31.231909999999999</v>
      </c>
      <c r="F229" s="80">
        <v>32.255070000000003</v>
      </c>
      <c r="G229" s="80">
        <v>38.034770000000002</v>
      </c>
      <c r="H229" s="80">
        <v>30.921199999999999</v>
      </c>
    </row>
    <row r="230" spans="1:8" x14ac:dyDescent="0.35">
      <c r="A230" t="str">
        <f t="shared" si="7"/>
        <v>PENETRACION (%)Total BebidasANDALUCIA</v>
      </c>
      <c r="B230">
        <v>0</v>
      </c>
      <c r="C230">
        <v>0</v>
      </c>
      <c r="D230" t="s">
        <v>75</v>
      </c>
      <c r="E230" s="80">
        <v>21.806850000000001</v>
      </c>
      <c r="F230" s="80">
        <v>18.106210000000001</v>
      </c>
      <c r="G230" s="80">
        <v>17.747479999999999</v>
      </c>
      <c r="H230" s="80">
        <v>18.456060000000001</v>
      </c>
    </row>
    <row r="231" spans="1:8" x14ac:dyDescent="0.35">
      <c r="A231" t="str">
        <f t="shared" si="7"/>
        <v>PENETRACION (%)Total BebidasMDD AM</v>
      </c>
      <c r="B231">
        <v>0</v>
      </c>
      <c r="C231">
        <v>0</v>
      </c>
      <c r="D231" t="s">
        <v>76</v>
      </c>
      <c r="E231" s="80">
        <v>27.567990000000002</v>
      </c>
      <c r="F231" s="80">
        <v>22.113910000000001</v>
      </c>
      <c r="G231" s="80">
        <v>23.049219999999998</v>
      </c>
      <c r="H231" s="80">
        <v>16.769929999999999</v>
      </c>
    </row>
    <row r="232" spans="1:8" x14ac:dyDescent="0.35">
      <c r="A232" t="str">
        <f t="shared" si="7"/>
        <v>PENETRACION (%)Total BebidasRTO CENTRO</v>
      </c>
      <c r="B232">
        <v>0</v>
      </c>
      <c r="C232">
        <v>0</v>
      </c>
      <c r="D232" t="s">
        <v>77</v>
      </c>
      <c r="E232" s="80">
        <v>25.963509999999999</v>
      </c>
      <c r="F232" s="80">
        <v>24.628029999999999</v>
      </c>
      <c r="G232" s="80">
        <v>25.305109999999999</v>
      </c>
      <c r="H232" s="80">
        <v>25.454619999999998</v>
      </c>
    </row>
    <row r="233" spans="1:8" x14ac:dyDescent="0.35">
      <c r="A233" t="str">
        <f t="shared" si="7"/>
        <v>PENETRACION (%)Total BebidasNORTE-CENTRO</v>
      </c>
      <c r="B233">
        <v>0</v>
      </c>
      <c r="C233">
        <v>0</v>
      </c>
      <c r="D233" t="s">
        <v>78</v>
      </c>
      <c r="E233" s="80">
        <v>21.640720000000002</v>
      </c>
      <c r="F233" s="80">
        <v>25.789529999999999</v>
      </c>
      <c r="G233" s="80">
        <v>21.98808</v>
      </c>
      <c r="H233" s="80">
        <v>26.300080000000001</v>
      </c>
    </row>
    <row r="234" spans="1:8" x14ac:dyDescent="0.35">
      <c r="A234" t="str">
        <f t="shared" si="7"/>
        <v>PENETRACION (%)Total BebidasNOROESTE</v>
      </c>
      <c r="B234">
        <v>0</v>
      </c>
      <c r="C234">
        <v>0</v>
      </c>
      <c r="D234" t="s">
        <v>79</v>
      </c>
      <c r="E234" s="80">
        <v>22.39676</v>
      </c>
      <c r="F234" s="80">
        <v>27.19774</v>
      </c>
      <c r="G234" s="80">
        <v>21.977820000000001</v>
      </c>
      <c r="H234" s="80">
        <v>21.29494</v>
      </c>
    </row>
    <row r="235" spans="1:8" x14ac:dyDescent="0.35">
      <c r="A235" t="str">
        <f t="shared" si="7"/>
        <v>PENETRACION (%)Total Bebidas&lt;2MIL</v>
      </c>
      <c r="B235">
        <v>0</v>
      </c>
      <c r="C235">
        <v>0</v>
      </c>
      <c r="D235" t="s">
        <v>41</v>
      </c>
      <c r="E235" s="80">
        <v>15.302619999999999</v>
      </c>
      <c r="F235" s="80">
        <v>23.367989999999999</v>
      </c>
      <c r="G235" s="80">
        <v>29.240849999999998</v>
      </c>
      <c r="H235" s="80">
        <v>35.558610000000002</v>
      </c>
    </row>
    <row r="236" spans="1:8" x14ac:dyDescent="0.35">
      <c r="A236" t="str">
        <f t="shared" si="7"/>
        <v>PENETRACION (%)Total Bebidas2-5MIL</v>
      </c>
      <c r="B236">
        <v>0</v>
      </c>
      <c r="C236">
        <v>0</v>
      </c>
      <c r="D236" t="s">
        <v>44</v>
      </c>
      <c r="E236" s="80">
        <v>24.926390000000001</v>
      </c>
      <c r="F236" s="80">
        <v>21.51088</v>
      </c>
      <c r="G236" s="80">
        <v>29.51427</v>
      </c>
      <c r="H236" s="80">
        <v>22.317599999999999</v>
      </c>
    </row>
    <row r="237" spans="1:8" x14ac:dyDescent="0.35">
      <c r="A237" t="str">
        <f t="shared" si="7"/>
        <v>PENETRACION (%)Total Bebidas5-10MIL</v>
      </c>
      <c r="B237">
        <v>0</v>
      </c>
      <c r="C237">
        <v>0</v>
      </c>
      <c r="D237" t="s">
        <v>46</v>
      </c>
      <c r="E237" s="80">
        <v>31.905049999999999</v>
      </c>
      <c r="F237" s="80">
        <v>23.761379999999999</v>
      </c>
      <c r="G237" s="80">
        <v>29.458030000000001</v>
      </c>
      <c r="H237" s="80">
        <v>26.004000000000001</v>
      </c>
    </row>
    <row r="238" spans="1:8" x14ac:dyDescent="0.35">
      <c r="A238" t="str">
        <f t="shared" si="7"/>
        <v>PENETRACION (%)Total Bebidas10-30MIL</v>
      </c>
      <c r="B238">
        <v>0</v>
      </c>
      <c r="C238">
        <v>0</v>
      </c>
      <c r="D238" t="s">
        <v>48</v>
      </c>
      <c r="E238" s="80">
        <v>26.947279999999999</v>
      </c>
      <c r="F238" s="80">
        <v>26.822690000000001</v>
      </c>
      <c r="G238" s="80">
        <v>21.785</v>
      </c>
      <c r="H238" s="80">
        <v>29.092089999999999</v>
      </c>
    </row>
    <row r="239" spans="1:8" x14ac:dyDescent="0.35">
      <c r="A239" t="str">
        <f t="shared" si="7"/>
        <v>PENETRACION (%)Total Bebidas30-100MIL</v>
      </c>
      <c r="B239">
        <v>0</v>
      </c>
      <c r="C239">
        <v>0</v>
      </c>
      <c r="D239" t="s">
        <v>50</v>
      </c>
      <c r="E239" s="80">
        <v>27.311859999999999</v>
      </c>
      <c r="F239" s="80">
        <v>26.581410000000002</v>
      </c>
      <c r="G239" s="80">
        <v>23.447179999999999</v>
      </c>
      <c r="H239" s="80">
        <v>26.086590000000001</v>
      </c>
    </row>
    <row r="240" spans="1:8" x14ac:dyDescent="0.35">
      <c r="A240" t="str">
        <f t="shared" si="7"/>
        <v>PENETRACION (%)Total Bebidas100-200MIL</v>
      </c>
      <c r="B240">
        <v>0</v>
      </c>
      <c r="C240">
        <v>0</v>
      </c>
      <c r="D240" t="s">
        <v>52</v>
      </c>
      <c r="E240" s="80">
        <v>25.296469999999999</v>
      </c>
      <c r="F240" s="80">
        <v>27.490069999999999</v>
      </c>
      <c r="G240" s="80">
        <v>22.936129999999999</v>
      </c>
      <c r="H240" s="80">
        <v>18.012080000000001</v>
      </c>
    </row>
    <row r="241" spans="1:8" x14ac:dyDescent="0.35">
      <c r="A241" t="str">
        <f t="shared" si="7"/>
        <v>PENETRACION (%)Total Bebidas200-500MIL</v>
      </c>
      <c r="B241">
        <v>0</v>
      </c>
      <c r="C241">
        <v>0</v>
      </c>
      <c r="D241" t="s">
        <v>54</v>
      </c>
      <c r="E241" s="80">
        <v>24.317160000000001</v>
      </c>
      <c r="F241" s="80">
        <v>27.137039999999999</v>
      </c>
      <c r="G241" s="80">
        <v>35.346769999999999</v>
      </c>
      <c r="H241" s="80">
        <v>29.388729999999999</v>
      </c>
    </row>
    <row r="242" spans="1:8" x14ac:dyDescent="0.35">
      <c r="A242" t="str">
        <f t="shared" si="7"/>
        <v>PENETRACION (%)Total Bebidas&gt;500MIL</v>
      </c>
      <c r="B242">
        <v>0</v>
      </c>
      <c r="C242">
        <v>0</v>
      </c>
      <c r="D242" t="s">
        <v>56</v>
      </c>
      <c r="E242" s="80">
        <v>20.726890000000001</v>
      </c>
      <c r="F242" s="80">
        <v>19.874210000000001</v>
      </c>
      <c r="G242" s="80">
        <v>18.845040000000001</v>
      </c>
      <c r="H242" s="80">
        <v>16.377310000000001</v>
      </c>
    </row>
    <row r="243" spans="1:8" x14ac:dyDescent="0.35">
      <c r="A243" t="str">
        <f t="shared" si="7"/>
        <v>PENETRACION (%)Total BebidasDE 15 A 19 AÑOS</v>
      </c>
      <c r="B243">
        <v>0</v>
      </c>
      <c r="C243">
        <v>0</v>
      </c>
      <c r="D243" t="s">
        <v>80</v>
      </c>
      <c r="E243" s="80">
        <v>29.543949999999999</v>
      </c>
      <c r="F243" s="80">
        <v>20.648969999999998</v>
      </c>
      <c r="G243" s="80">
        <v>28.937080000000002</v>
      </c>
      <c r="H243" s="80">
        <v>20.42043</v>
      </c>
    </row>
    <row r="244" spans="1:8" x14ac:dyDescent="0.35">
      <c r="A244" t="str">
        <f t="shared" si="7"/>
        <v>PENETRACION (%)Total BebidasDE 20 A 24 AÑOS</v>
      </c>
      <c r="B244">
        <v>0</v>
      </c>
      <c r="C244">
        <v>0</v>
      </c>
      <c r="D244" t="s">
        <v>81</v>
      </c>
      <c r="E244" s="80">
        <v>25.016780000000001</v>
      </c>
      <c r="F244" s="80">
        <v>19.948609999999999</v>
      </c>
      <c r="G244" s="80">
        <v>17.918600000000001</v>
      </c>
      <c r="H244" s="80">
        <v>16.263629999999999</v>
      </c>
    </row>
    <row r="245" spans="1:8" x14ac:dyDescent="0.35">
      <c r="A245" t="str">
        <f t="shared" si="7"/>
        <v>PENETRACION (%)Total BebidasDE 25 A 34 AÑOS</v>
      </c>
      <c r="B245">
        <v>0</v>
      </c>
      <c r="C245">
        <v>0</v>
      </c>
      <c r="D245" t="s">
        <v>82</v>
      </c>
      <c r="E245" s="80">
        <v>21.786280000000001</v>
      </c>
      <c r="F245" s="80">
        <v>18.88747</v>
      </c>
      <c r="G245" s="80">
        <v>22.208970000000001</v>
      </c>
      <c r="H245" s="80">
        <v>22.38083</v>
      </c>
    </row>
    <row r="246" spans="1:8" x14ac:dyDescent="0.35">
      <c r="A246" t="str">
        <f t="shared" si="7"/>
        <v>PENETRACION (%)Total BebidasDE 35 A 49 AÑOS</v>
      </c>
      <c r="B246">
        <v>0</v>
      </c>
      <c r="C246">
        <v>0</v>
      </c>
      <c r="D246" t="s">
        <v>83</v>
      </c>
      <c r="E246" s="80">
        <v>24.661449999999999</v>
      </c>
      <c r="F246" s="80">
        <v>25.072279999999999</v>
      </c>
      <c r="G246" s="80">
        <v>20.159939999999999</v>
      </c>
      <c r="H246" s="80">
        <v>21.455739999999999</v>
      </c>
    </row>
    <row r="247" spans="1:8" x14ac:dyDescent="0.35">
      <c r="A247" t="str">
        <f t="shared" si="7"/>
        <v>PENETRACION (%)Total BebidasDE 50 A 59 AÑOS</v>
      </c>
      <c r="B247">
        <v>0</v>
      </c>
      <c r="C247">
        <v>0</v>
      </c>
      <c r="D247" t="s">
        <v>84</v>
      </c>
      <c r="E247" s="80">
        <v>24.338619999999999</v>
      </c>
      <c r="F247" s="80">
        <v>24.748799999999999</v>
      </c>
      <c r="G247" s="80">
        <v>26.772349999999999</v>
      </c>
      <c r="H247" s="80">
        <v>24.78453</v>
      </c>
    </row>
    <row r="248" spans="1:8" x14ac:dyDescent="0.35">
      <c r="A248" t="str">
        <f t="shared" si="7"/>
        <v>PENETRACION (%)Total BebidasDE 60 A 75 AÑOS</v>
      </c>
      <c r="B248">
        <v>0</v>
      </c>
      <c r="C248">
        <v>0</v>
      </c>
      <c r="D248" t="s">
        <v>85</v>
      </c>
      <c r="E248" s="80">
        <v>28.73115</v>
      </c>
      <c r="F248" s="80">
        <v>29.694299999999998</v>
      </c>
      <c r="G248" s="80">
        <v>31.784520000000001</v>
      </c>
      <c r="H248" s="80">
        <v>31.001429999999999</v>
      </c>
    </row>
    <row r="249" spans="1:8" x14ac:dyDescent="0.35">
      <c r="A249" t="str">
        <f t="shared" si="7"/>
        <v>PENETRACION (%)Total BebidasNIVEL ALTO</v>
      </c>
      <c r="B249">
        <v>0</v>
      </c>
      <c r="C249">
        <v>0</v>
      </c>
      <c r="D249" t="s">
        <v>86</v>
      </c>
      <c r="E249" s="80">
        <v>27.489000000000001</v>
      </c>
      <c r="F249" s="80">
        <v>26.76539</v>
      </c>
      <c r="G249" s="80">
        <v>27.297640000000001</v>
      </c>
      <c r="H249" s="80">
        <v>28.479340000000001</v>
      </c>
    </row>
    <row r="250" spans="1:8" x14ac:dyDescent="0.35">
      <c r="A250" t="str">
        <f t="shared" si="7"/>
        <v>PENETRACION (%)Total BebidasNIVEL MEDIO ALTO</v>
      </c>
      <c r="B250">
        <v>0</v>
      </c>
      <c r="C250">
        <v>0</v>
      </c>
      <c r="D250" t="s">
        <v>87</v>
      </c>
      <c r="E250" s="80">
        <v>21.596</v>
      </c>
      <c r="F250" s="80">
        <v>23.57366</v>
      </c>
      <c r="G250" s="80">
        <v>25.421340000000001</v>
      </c>
      <c r="H250" s="80">
        <v>21.155069999999998</v>
      </c>
    </row>
    <row r="251" spans="1:8" x14ac:dyDescent="0.35">
      <c r="A251" t="str">
        <f t="shared" si="7"/>
        <v>PENETRACION (%)Total BebidasNIVEL MEDIO</v>
      </c>
      <c r="B251">
        <v>0</v>
      </c>
      <c r="C251">
        <v>0</v>
      </c>
      <c r="D251" t="s">
        <v>88</v>
      </c>
      <c r="E251" s="80">
        <v>25.402170000000002</v>
      </c>
      <c r="F251" s="80">
        <v>23.620750000000001</v>
      </c>
      <c r="G251" s="80">
        <v>24.23282</v>
      </c>
      <c r="H251" s="80">
        <v>24.377189999999999</v>
      </c>
    </row>
    <row r="252" spans="1:8" x14ac:dyDescent="0.35">
      <c r="A252" t="str">
        <f t="shared" si="7"/>
        <v>PENETRACION (%)Total BebidasNIVEL MEDIO BAJO</v>
      </c>
      <c r="B252">
        <v>0</v>
      </c>
      <c r="C252">
        <v>0</v>
      </c>
      <c r="D252" t="s">
        <v>89</v>
      </c>
      <c r="E252" s="80">
        <v>27.748860000000001</v>
      </c>
      <c r="F252" s="80">
        <v>26.135390000000001</v>
      </c>
      <c r="G252" s="80">
        <v>22.167490000000001</v>
      </c>
      <c r="H252" s="80">
        <v>28.14601</v>
      </c>
    </row>
    <row r="253" spans="1:8" x14ac:dyDescent="0.35">
      <c r="A253" t="str">
        <f t="shared" si="7"/>
        <v>PENETRACION (%)Total BebidasNIVEL BAJO</v>
      </c>
      <c r="B253">
        <v>0</v>
      </c>
      <c r="C253">
        <v>0</v>
      </c>
      <c r="D253" t="s">
        <v>90</v>
      </c>
      <c r="E253" s="80">
        <v>23.573419999999999</v>
      </c>
      <c r="F253" s="80">
        <v>22.92267</v>
      </c>
      <c r="G253" s="80">
        <v>24.36</v>
      </c>
      <c r="H253" s="80">
        <v>19.814830000000001</v>
      </c>
    </row>
    <row r="254" spans="1:8" x14ac:dyDescent="0.35">
      <c r="A254" t="str">
        <f>$B$170&amp;$C$254&amp;D254</f>
        <v>PENETRACION (%)Total Bebidas FriasT.ESPAÑA</v>
      </c>
      <c r="B254">
        <v>0</v>
      </c>
      <c r="C254" t="s">
        <v>18</v>
      </c>
      <c r="D254" t="s">
        <v>22</v>
      </c>
      <c r="E254" s="80">
        <v>24.424199999999999</v>
      </c>
      <c r="F254" s="80">
        <v>24.315989999999999</v>
      </c>
      <c r="G254" s="80">
        <v>25.879729999999999</v>
      </c>
      <c r="H254" s="80">
        <v>23.74126</v>
      </c>
    </row>
    <row r="255" spans="1:8" x14ac:dyDescent="0.35">
      <c r="A255" t="str">
        <f t="shared" ref="A255:A281" si="8">$B$170&amp;$C$254&amp;D255</f>
        <v>PENETRACION (%)Total Bebidas FriasBCN AM</v>
      </c>
      <c r="B255">
        <v>0</v>
      </c>
      <c r="C255">
        <v>0</v>
      </c>
      <c r="D255" t="s">
        <v>72</v>
      </c>
      <c r="E255" s="80">
        <v>34.178429999999999</v>
      </c>
      <c r="F255" s="80">
        <v>25.107250000000001</v>
      </c>
      <c r="G255" s="80">
        <v>33.1374</v>
      </c>
      <c r="H255" s="80">
        <v>31.18045</v>
      </c>
    </row>
    <row r="256" spans="1:8" x14ac:dyDescent="0.35">
      <c r="A256" t="str">
        <f t="shared" si="8"/>
        <v>PENETRACION (%)Total Bebidas FriasREST.CAT ARAGON</v>
      </c>
      <c r="B256">
        <v>0</v>
      </c>
      <c r="C256">
        <v>0</v>
      </c>
      <c r="D256" t="s">
        <v>73</v>
      </c>
      <c r="E256" s="80">
        <v>22.876249999999999</v>
      </c>
      <c r="F256" s="80">
        <v>28.54579</v>
      </c>
      <c r="G256" s="80">
        <v>30.418790000000001</v>
      </c>
      <c r="H256" s="80">
        <v>29.70637</v>
      </c>
    </row>
    <row r="257" spans="1:8" x14ac:dyDescent="0.35">
      <c r="A257" t="str">
        <f t="shared" si="8"/>
        <v>PENETRACION (%)Total Bebidas FriasLEVANTE</v>
      </c>
      <c r="B257">
        <v>0</v>
      </c>
      <c r="C257">
        <v>0</v>
      </c>
      <c r="D257" t="s">
        <v>74</v>
      </c>
      <c r="E257" s="80">
        <v>29.446090000000002</v>
      </c>
      <c r="F257" s="80">
        <v>30.19631</v>
      </c>
      <c r="G257" s="80">
        <v>37.214530000000003</v>
      </c>
      <c r="H257" s="80">
        <v>29.662849999999999</v>
      </c>
    </row>
    <row r="258" spans="1:8" x14ac:dyDescent="0.35">
      <c r="A258" t="str">
        <f t="shared" si="8"/>
        <v>PENETRACION (%)Total Bebidas FriasANDALUCIA</v>
      </c>
      <c r="B258">
        <v>0</v>
      </c>
      <c r="C258">
        <v>0</v>
      </c>
      <c r="D258" t="s">
        <v>75</v>
      </c>
      <c r="E258" s="80">
        <v>22.077200000000001</v>
      </c>
      <c r="F258" s="80">
        <v>17.586410000000001</v>
      </c>
      <c r="G258" s="80">
        <v>17.10464</v>
      </c>
      <c r="H258" s="80">
        <v>19.537800000000001</v>
      </c>
    </row>
    <row r="259" spans="1:8" x14ac:dyDescent="0.35">
      <c r="A259" t="str">
        <f t="shared" si="8"/>
        <v>PENETRACION (%)Total Bebidas FriasMDD AM</v>
      </c>
      <c r="B259">
        <v>0</v>
      </c>
      <c r="C259">
        <v>0</v>
      </c>
      <c r="D259" t="s">
        <v>76</v>
      </c>
      <c r="E259" s="80">
        <v>24.545570000000001</v>
      </c>
      <c r="F259" s="80">
        <v>22.061599999999999</v>
      </c>
      <c r="G259" s="80">
        <v>22.694469999999999</v>
      </c>
      <c r="H259" s="80">
        <v>16.23413</v>
      </c>
    </row>
    <row r="260" spans="1:8" x14ac:dyDescent="0.35">
      <c r="A260" t="str">
        <f t="shared" si="8"/>
        <v>PENETRACION (%)Total Bebidas FriasRTO CENTRO</v>
      </c>
      <c r="B260">
        <v>0</v>
      </c>
      <c r="C260">
        <v>0</v>
      </c>
      <c r="D260" t="s">
        <v>77</v>
      </c>
      <c r="E260" s="80">
        <v>23.832529999999998</v>
      </c>
      <c r="F260" s="80">
        <v>23.616209999999999</v>
      </c>
      <c r="G260" s="80">
        <v>26.244440000000001</v>
      </c>
      <c r="H260" s="80">
        <v>24.970880000000001</v>
      </c>
    </row>
    <row r="261" spans="1:8" x14ac:dyDescent="0.35">
      <c r="A261" t="str">
        <f t="shared" si="8"/>
        <v>PENETRACION (%)Total Bebidas FriasNORTE-CENTRO</v>
      </c>
      <c r="B261">
        <v>0</v>
      </c>
      <c r="C261">
        <v>0</v>
      </c>
      <c r="D261" t="s">
        <v>78</v>
      </c>
      <c r="E261" s="80">
        <v>21.580729999999999</v>
      </c>
      <c r="F261" s="80">
        <v>23.90795</v>
      </c>
      <c r="G261" s="80">
        <v>22.343789999999998</v>
      </c>
      <c r="H261" s="80">
        <v>22.136620000000001</v>
      </c>
    </row>
    <row r="262" spans="1:8" x14ac:dyDescent="0.35">
      <c r="A262" t="str">
        <f t="shared" si="8"/>
        <v>PENETRACION (%)Total Bebidas FriasNOROESTE</v>
      </c>
      <c r="B262">
        <v>0</v>
      </c>
      <c r="C262">
        <v>0</v>
      </c>
      <c r="D262" t="s">
        <v>79</v>
      </c>
      <c r="E262" s="80">
        <v>21.95759</v>
      </c>
      <c r="F262" s="80">
        <v>27.696090000000002</v>
      </c>
      <c r="G262" s="80">
        <v>23.224599999999999</v>
      </c>
      <c r="H262" s="80">
        <v>19.270589999999999</v>
      </c>
    </row>
    <row r="263" spans="1:8" x14ac:dyDescent="0.35">
      <c r="A263" t="str">
        <f t="shared" si="8"/>
        <v>PENETRACION (%)Total Bebidas Frias&lt;2MIL</v>
      </c>
      <c r="B263">
        <v>0</v>
      </c>
      <c r="C263">
        <v>0</v>
      </c>
      <c r="D263" t="s">
        <v>41</v>
      </c>
      <c r="E263" s="80">
        <v>14.914149999999999</v>
      </c>
      <c r="F263" s="80">
        <v>19.77336</v>
      </c>
      <c r="G263" s="80">
        <v>26.40109</v>
      </c>
      <c r="H263" s="80">
        <v>29.665400000000002</v>
      </c>
    </row>
    <row r="264" spans="1:8" x14ac:dyDescent="0.35">
      <c r="A264" t="str">
        <f t="shared" si="8"/>
        <v>PENETRACION (%)Total Bebidas Frias2-5MIL</v>
      </c>
      <c r="B264">
        <v>0</v>
      </c>
      <c r="C264">
        <v>0</v>
      </c>
      <c r="D264" t="s">
        <v>44</v>
      </c>
      <c r="E264" s="80">
        <v>24.833159999999999</v>
      </c>
      <c r="F264" s="80">
        <v>19.05245</v>
      </c>
      <c r="G264" s="80">
        <v>27.632290000000001</v>
      </c>
      <c r="H264" s="80">
        <v>22.402750000000001</v>
      </c>
    </row>
    <row r="265" spans="1:8" x14ac:dyDescent="0.35">
      <c r="A265" t="str">
        <f t="shared" si="8"/>
        <v>PENETRACION (%)Total Bebidas Frias5-10MIL</v>
      </c>
      <c r="B265">
        <v>0</v>
      </c>
      <c r="C265">
        <v>0</v>
      </c>
      <c r="D265" t="s">
        <v>46</v>
      </c>
      <c r="E265" s="80">
        <v>30.48471</v>
      </c>
      <c r="F265" s="80">
        <v>20.56353</v>
      </c>
      <c r="G265" s="80">
        <v>27.773040000000002</v>
      </c>
      <c r="H265" s="80">
        <v>26.439509999999999</v>
      </c>
    </row>
    <row r="266" spans="1:8" x14ac:dyDescent="0.35">
      <c r="A266" t="str">
        <f t="shared" si="8"/>
        <v>PENETRACION (%)Total Bebidas Frias10-30MIL</v>
      </c>
      <c r="B266">
        <v>0</v>
      </c>
      <c r="C266">
        <v>0</v>
      </c>
      <c r="D266" t="s">
        <v>48</v>
      </c>
      <c r="E266" s="80">
        <v>28.09712</v>
      </c>
      <c r="F266" s="80">
        <v>28.03058</v>
      </c>
      <c r="G266" s="80">
        <v>25.29823</v>
      </c>
      <c r="H266" s="80">
        <v>27.622</v>
      </c>
    </row>
    <row r="267" spans="1:8" x14ac:dyDescent="0.35">
      <c r="A267" t="str">
        <f t="shared" si="8"/>
        <v>PENETRACION (%)Total Bebidas Frias30-100MIL</v>
      </c>
      <c r="B267">
        <v>0</v>
      </c>
      <c r="C267">
        <v>0</v>
      </c>
      <c r="D267" t="s">
        <v>50</v>
      </c>
      <c r="E267" s="80">
        <v>25.987680000000001</v>
      </c>
      <c r="F267" s="80">
        <v>24.859549999999999</v>
      </c>
      <c r="G267" s="80">
        <v>22.962679999999999</v>
      </c>
      <c r="H267" s="80">
        <v>25.961970000000001</v>
      </c>
    </row>
    <row r="268" spans="1:8" x14ac:dyDescent="0.35">
      <c r="A268" t="str">
        <f t="shared" si="8"/>
        <v>PENETRACION (%)Total Bebidas Frias100-200MIL</v>
      </c>
      <c r="B268">
        <v>0</v>
      </c>
      <c r="C268">
        <v>0</v>
      </c>
      <c r="D268" t="s">
        <v>52</v>
      </c>
      <c r="E268" s="80">
        <v>25.75095</v>
      </c>
      <c r="F268" s="80">
        <v>27.65841</v>
      </c>
      <c r="G268" s="80">
        <v>25.807569999999998</v>
      </c>
      <c r="H268" s="80">
        <v>16.807490000000001</v>
      </c>
    </row>
    <row r="269" spans="1:8" x14ac:dyDescent="0.35">
      <c r="A269" t="str">
        <f t="shared" si="8"/>
        <v>PENETRACION (%)Total Bebidas Frias200-500MIL</v>
      </c>
      <c r="B269">
        <v>0</v>
      </c>
      <c r="C269">
        <v>0</v>
      </c>
      <c r="D269" t="s">
        <v>54</v>
      </c>
      <c r="E269" s="80">
        <v>22.36139</v>
      </c>
      <c r="F269" s="80">
        <v>26.372530000000001</v>
      </c>
      <c r="G269" s="80">
        <v>35.686140000000002</v>
      </c>
      <c r="H269" s="80">
        <v>29.33033</v>
      </c>
    </row>
    <row r="270" spans="1:8" x14ac:dyDescent="0.35">
      <c r="A270" t="str">
        <f t="shared" si="8"/>
        <v>PENETRACION (%)Total Bebidas Frias&gt;500MIL</v>
      </c>
      <c r="B270">
        <v>0</v>
      </c>
      <c r="C270">
        <v>0</v>
      </c>
      <c r="D270" t="s">
        <v>56</v>
      </c>
      <c r="E270" s="80">
        <v>20.876989999999999</v>
      </c>
      <c r="F270" s="80">
        <v>22.323979999999999</v>
      </c>
      <c r="G270" s="80">
        <v>22.675529999999998</v>
      </c>
      <c r="H270" s="80">
        <v>17.369250000000001</v>
      </c>
    </row>
    <row r="271" spans="1:8" x14ac:dyDescent="0.35">
      <c r="A271" t="str">
        <f t="shared" si="8"/>
        <v>PENETRACION (%)Total Bebidas FriasDE 15 A 19 AÑOS</v>
      </c>
      <c r="B271">
        <v>0</v>
      </c>
      <c r="C271">
        <v>0</v>
      </c>
      <c r="D271" t="s">
        <v>80</v>
      </c>
      <c r="E271" s="80">
        <v>27.910920000000001</v>
      </c>
      <c r="F271" s="80">
        <v>20.648969999999998</v>
      </c>
      <c r="G271" s="80">
        <v>29.137869999999999</v>
      </c>
      <c r="H271" s="80">
        <v>21.968440000000001</v>
      </c>
    </row>
    <row r="272" spans="1:8" x14ac:dyDescent="0.35">
      <c r="A272" t="str">
        <f t="shared" si="8"/>
        <v>PENETRACION (%)Total Bebidas FriasDE 20 A 24 AÑOS</v>
      </c>
      <c r="B272">
        <v>0</v>
      </c>
      <c r="C272">
        <v>0</v>
      </c>
      <c r="D272" t="s">
        <v>81</v>
      </c>
      <c r="E272" s="80">
        <v>23.769089999999998</v>
      </c>
      <c r="F272" s="80">
        <v>19.126899999999999</v>
      </c>
      <c r="G272" s="80">
        <v>17.40184</v>
      </c>
      <c r="H272" s="80">
        <v>13.274039999999999</v>
      </c>
    </row>
    <row r="273" spans="1:8" x14ac:dyDescent="0.35">
      <c r="A273" t="str">
        <f t="shared" si="8"/>
        <v>PENETRACION (%)Total Bebidas FriasDE 25 A 34 AÑOS</v>
      </c>
      <c r="B273">
        <v>0</v>
      </c>
      <c r="C273">
        <v>0</v>
      </c>
      <c r="D273" t="s">
        <v>82</v>
      </c>
      <c r="E273" s="80">
        <v>20.155080000000002</v>
      </c>
      <c r="F273" s="80">
        <v>17.716539999999998</v>
      </c>
      <c r="G273" s="80">
        <v>20.105080000000001</v>
      </c>
      <c r="H273" s="80">
        <v>20.007210000000001</v>
      </c>
    </row>
    <row r="274" spans="1:8" x14ac:dyDescent="0.35">
      <c r="A274" t="str">
        <f t="shared" si="8"/>
        <v>PENETRACION (%)Total Bebidas FriasDE 35 A 49 AÑOS</v>
      </c>
      <c r="B274">
        <v>0</v>
      </c>
      <c r="C274">
        <v>0</v>
      </c>
      <c r="D274" t="s">
        <v>83</v>
      </c>
      <c r="E274" s="80">
        <v>24.778649999999999</v>
      </c>
      <c r="F274" s="80">
        <v>25.41507</v>
      </c>
      <c r="G274" s="80">
        <v>21.890979999999999</v>
      </c>
      <c r="H274" s="80">
        <v>20.464510000000001</v>
      </c>
    </row>
    <row r="275" spans="1:8" x14ac:dyDescent="0.35">
      <c r="A275" t="str">
        <f t="shared" si="8"/>
        <v>PENETRACION (%)Total Bebidas FriasDE 50 A 59 AÑOS</v>
      </c>
      <c r="B275">
        <v>0</v>
      </c>
      <c r="C275">
        <v>0</v>
      </c>
      <c r="D275" t="s">
        <v>84</v>
      </c>
      <c r="E275" s="80">
        <v>25.743279999999999</v>
      </c>
      <c r="F275" s="80">
        <v>26.62857</v>
      </c>
      <c r="G275" s="80">
        <v>31.538799999999998</v>
      </c>
      <c r="H275" s="80">
        <v>26.596959999999999</v>
      </c>
    </row>
    <row r="276" spans="1:8" x14ac:dyDescent="0.35">
      <c r="A276" t="str">
        <f t="shared" si="8"/>
        <v>PENETRACION (%)Total Bebidas FriasDE 60 A 75 AÑOS</v>
      </c>
      <c r="B276">
        <v>0</v>
      </c>
      <c r="C276">
        <v>0</v>
      </c>
      <c r="D276" t="s">
        <v>85</v>
      </c>
      <c r="E276" s="80">
        <v>26.41347</v>
      </c>
      <c r="F276" s="80">
        <v>28.12856</v>
      </c>
      <c r="G276" s="80">
        <v>32.315280000000001</v>
      </c>
      <c r="H276" s="80">
        <v>31.555579999999999</v>
      </c>
    </row>
    <row r="277" spans="1:8" x14ac:dyDescent="0.35">
      <c r="A277" t="str">
        <f t="shared" si="8"/>
        <v>PENETRACION (%)Total Bebidas FriasNIVEL ALTO</v>
      </c>
      <c r="B277">
        <v>0</v>
      </c>
      <c r="C277">
        <v>0</v>
      </c>
      <c r="D277" t="s">
        <v>86</v>
      </c>
      <c r="E277" s="80">
        <v>25.665569999999999</v>
      </c>
      <c r="F277" s="80">
        <v>25.07629</v>
      </c>
      <c r="G277" s="80">
        <v>25.656269999999999</v>
      </c>
      <c r="H277" s="80">
        <v>27.396100000000001</v>
      </c>
    </row>
    <row r="278" spans="1:8" x14ac:dyDescent="0.35">
      <c r="A278" t="str">
        <f t="shared" si="8"/>
        <v>PENETRACION (%)Total Bebidas FriasNIVEL MEDIO ALTO</v>
      </c>
      <c r="B278">
        <v>0</v>
      </c>
      <c r="C278">
        <v>0</v>
      </c>
      <c r="D278" t="s">
        <v>87</v>
      </c>
      <c r="E278" s="80">
        <v>23.693449999999999</v>
      </c>
      <c r="F278" s="80">
        <v>23.79815</v>
      </c>
      <c r="G278" s="80">
        <v>24.577380000000002</v>
      </c>
      <c r="H278" s="80">
        <v>19.311109999999999</v>
      </c>
    </row>
    <row r="279" spans="1:8" x14ac:dyDescent="0.35">
      <c r="A279" t="str">
        <f t="shared" si="8"/>
        <v>PENETRACION (%)Total Bebidas FriasNIVEL MEDIO</v>
      </c>
      <c r="B279">
        <v>0</v>
      </c>
      <c r="C279">
        <v>0</v>
      </c>
      <c r="D279" t="s">
        <v>88</v>
      </c>
      <c r="E279" s="80">
        <v>26.609380000000002</v>
      </c>
      <c r="F279" s="80">
        <v>22.273859999999999</v>
      </c>
      <c r="G279" s="80">
        <v>27.1752</v>
      </c>
      <c r="H279" s="80">
        <v>24.118040000000001</v>
      </c>
    </row>
    <row r="280" spans="1:8" x14ac:dyDescent="0.35">
      <c r="A280" t="str">
        <f t="shared" si="8"/>
        <v>PENETRACION (%)Total Bebidas FriasNIVEL MEDIO BAJO</v>
      </c>
      <c r="B280">
        <v>0</v>
      </c>
      <c r="C280">
        <v>0</v>
      </c>
      <c r="D280" t="s">
        <v>89</v>
      </c>
      <c r="E280" s="80">
        <v>25.784199999999998</v>
      </c>
      <c r="F280" s="80">
        <v>25.771660000000001</v>
      </c>
      <c r="G280" s="80">
        <v>21.09731</v>
      </c>
      <c r="H280" s="80">
        <v>25.71771</v>
      </c>
    </row>
    <row r="281" spans="1:8" x14ac:dyDescent="0.35">
      <c r="A281" t="str">
        <f t="shared" si="8"/>
        <v>PENETRACION (%)Total Bebidas FriasNIVEL BAJO</v>
      </c>
      <c r="B281">
        <v>0</v>
      </c>
      <c r="C281">
        <v>0</v>
      </c>
      <c r="D281" t="s">
        <v>90</v>
      </c>
      <c r="E281" s="80">
        <v>23.923680000000001</v>
      </c>
      <c r="F281" s="80">
        <v>25.436440000000001</v>
      </c>
      <c r="G281" s="80">
        <v>28.707229999999999</v>
      </c>
      <c r="H281" s="80">
        <v>22.06326</v>
      </c>
    </row>
    <row r="282" spans="1:8" x14ac:dyDescent="0.35">
      <c r="A282" t="str">
        <f>$B$170&amp;$C$282&amp;D282</f>
        <v>PENETRACION (%)Total Bebidas CalientesT.ESPAÑA</v>
      </c>
      <c r="B282">
        <v>0</v>
      </c>
      <c r="C282" t="s">
        <v>19</v>
      </c>
      <c r="D282" t="s">
        <v>22</v>
      </c>
      <c r="E282" s="80">
        <v>3.1509200000000002</v>
      </c>
      <c r="F282" s="80">
        <v>3.426304</v>
      </c>
      <c r="G282" s="80">
        <v>3.2648419999999998</v>
      </c>
      <c r="H282" s="80">
        <v>3.5797300000000001</v>
      </c>
    </row>
    <row r="283" spans="1:8" x14ac:dyDescent="0.35">
      <c r="A283" t="str">
        <f t="shared" ref="A283:A309" si="9">$B$170&amp;$C$282&amp;D283</f>
        <v>PENETRACION (%)Total Bebidas CalientesBCN AM</v>
      </c>
      <c r="B283">
        <v>0</v>
      </c>
      <c r="C283">
        <v>0</v>
      </c>
      <c r="D283" t="s">
        <v>72</v>
      </c>
      <c r="E283" s="80">
        <v>3.142493</v>
      </c>
      <c r="F283" s="80">
        <v>5.5659369999999999</v>
      </c>
      <c r="G283" s="80">
        <v>5.1150869999999999</v>
      </c>
      <c r="H283" s="80">
        <v>7.0071110000000001</v>
      </c>
    </row>
    <row r="284" spans="1:8" x14ac:dyDescent="0.35">
      <c r="A284" t="str">
        <f t="shared" si="9"/>
        <v>PENETRACION (%)Total Bebidas CalientesREST.CAT ARAGON</v>
      </c>
      <c r="B284">
        <v>0</v>
      </c>
      <c r="C284">
        <v>0</v>
      </c>
      <c r="D284" t="s">
        <v>73</v>
      </c>
      <c r="E284" s="80">
        <v>3.0583909999999999</v>
      </c>
      <c r="F284" s="80">
        <v>3.4453719999999999</v>
      </c>
      <c r="G284" s="80">
        <v>4.2859420000000004</v>
      </c>
      <c r="H284" s="80">
        <v>1.7866660000000001</v>
      </c>
    </row>
    <row r="285" spans="1:8" x14ac:dyDescent="0.35">
      <c r="A285" t="str">
        <f t="shared" si="9"/>
        <v>PENETRACION (%)Total Bebidas CalientesLEVANTE</v>
      </c>
      <c r="B285">
        <v>0</v>
      </c>
      <c r="C285">
        <v>0</v>
      </c>
      <c r="D285" t="s">
        <v>74</v>
      </c>
      <c r="E285" s="80">
        <v>4.5941700000000001</v>
      </c>
      <c r="F285" s="80">
        <v>4.4503820000000003</v>
      </c>
      <c r="G285" s="80">
        <v>4.6199479999999999</v>
      </c>
      <c r="H285" s="80">
        <v>4.6410650000000002</v>
      </c>
    </row>
    <row r="286" spans="1:8" x14ac:dyDescent="0.35">
      <c r="A286" t="str">
        <f t="shared" si="9"/>
        <v>PENETRACION (%)Total Bebidas CalientesANDALUCIA</v>
      </c>
      <c r="B286">
        <v>0</v>
      </c>
      <c r="C286">
        <v>0</v>
      </c>
      <c r="D286" t="s">
        <v>75</v>
      </c>
      <c r="E286" s="80">
        <v>3.6539869999999999</v>
      </c>
      <c r="F286" s="80">
        <v>4.5806529999999999</v>
      </c>
      <c r="G286" s="80">
        <v>3.0776970000000001</v>
      </c>
      <c r="H286" s="80">
        <v>2.6153930000000001</v>
      </c>
    </row>
    <row r="287" spans="1:8" x14ac:dyDescent="0.35">
      <c r="A287" t="str">
        <f t="shared" si="9"/>
        <v>PENETRACION (%)Total Bebidas CalientesMDD AM</v>
      </c>
      <c r="B287">
        <v>0</v>
      </c>
      <c r="C287">
        <v>0</v>
      </c>
      <c r="D287" t="s">
        <v>76</v>
      </c>
      <c r="E287" s="80">
        <v>5.3503939999999997</v>
      </c>
      <c r="F287" s="80">
        <v>3.4932430000000001</v>
      </c>
      <c r="G287" s="80">
        <v>4.9535400000000003</v>
      </c>
      <c r="H287" s="80">
        <v>3.9321739999999998</v>
      </c>
    </row>
    <row r="288" spans="1:8" x14ac:dyDescent="0.35">
      <c r="A288" t="str">
        <f t="shared" si="9"/>
        <v>PENETRACION (%)Total Bebidas CalientesRTO CENTRO</v>
      </c>
      <c r="B288">
        <v>0</v>
      </c>
      <c r="C288">
        <v>0</v>
      </c>
      <c r="D288" t="s">
        <v>77</v>
      </c>
      <c r="E288" s="80">
        <v>4.6984490000000001</v>
      </c>
      <c r="F288" s="80">
        <v>5.0131100000000002</v>
      </c>
      <c r="G288" s="80">
        <v>4.8719200000000003</v>
      </c>
      <c r="H288" s="80">
        <v>3.6757279999999999</v>
      </c>
    </row>
    <row r="289" spans="1:8" x14ac:dyDescent="0.35">
      <c r="A289" t="str">
        <f t="shared" si="9"/>
        <v>PENETRACION (%)Total Bebidas CalientesNORTE-CENTRO</v>
      </c>
      <c r="B289">
        <v>0</v>
      </c>
      <c r="C289">
        <v>0</v>
      </c>
      <c r="D289" t="s">
        <v>78</v>
      </c>
      <c r="E289" s="80">
        <v>2.9317980000000001</v>
      </c>
      <c r="F289" s="80">
        <v>5.5398120000000004</v>
      </c>
      <c r="G289" s="80">
        <v>2.1604220000000001</v>
      </c>
      <c r="H289" s="80">
        <v>7.7028230000000004</v>
      </c>
    </row>
    <row r="290" spans="1:8" x14ac:dyDescent="0.35">
      <c r="A290" t="str">
        <f t="shared" si="9"/>
        <v>PENETRACION (%)Total Bebidas CalientesNOROESTE</v>
      </c>
      <c r="B290">
        <v>0</v>
      </c>
      <c r="C290">
        <v>0</v>
      </c>
      <c r="D290" t="s">
        <v>79</v>
      </c>
      <c r="E290" s="80">
        <v>5.0857390000000002</v>
      </c>
      <c r="F290" s="80">
        <v>3.627459</v>
      </c>
      <c r="G290" s="80">
        <v>4.671411</v>
      </c>
      <c r="H290" s="80">
        <v>5.3336810000000003</v>
      </c>
    </row>
    <row r="291" spans="1:8" x14ac:dyDescent="0.35">
      <c r="A291" t="str">
        <f t="shared" si="9"/>
        <v>PENETRACION (%)Total Bebidas Calientes&lt;2MIL</v>
      </c>
      <c r="B291">
        <v>0</v>
      </c>
      <c r="C291">
        <v>0</v>
      </c>
      <c r="D291" t="s">
        <v>41</v>
      </c>
      <c r="E291" s="80">
        <v>1.7979149999999999</v>
      </c>
      <c r="F291" s="80">
        <v>7.165629</v>
      </c>
      <c r="G291" s="80">
        <v>8.0078700000000005</v>
      </c>
      <c r="H291" s="80">
        <v>7.6570679999999998</v>
      </c>
    </row>
    <row r="292" spans="1:8" x14ac:dyDescent="0.35">
      <c r="A292" t="str">
        <f t="shared" si="9"/>
        <v>PENETRACION (%)Total Bebidas Calientes2-5MIL</v>
      </c>
      <c r="B292">
        <v>0</v>
      </c>
      <c r="C292">
        <v>0</v>
      </c>
      <c r="D292" t="s">
        <v>44</v>
      </c>
      <c r="E292" s="80">
        <v>1.962162</v>
      </c>
      <c r="F292" s="80">
        <v>5.5482870000000002</v>
      </c>
      <c r="G292" s="80">
        <v>2.0540319999999999</v>
      </c>
      <c r="H292" s="80">
        <v>3.4085100000000002</v>
      </c>
    </row>
    <row r="293" spans="1:8" x14ac:dyDescent="0.35">
      <c r="A293" t="str">
        <f t="shared" si="9"/>
        <v>PENETRACION (%)Total Bebidas Calientes5-10MIL</v>
      </c>
      <c r="B293">
        <v>0</v>
      </c>
      <c r="C293">
        <v>0</v>
      </c>
      <c r="D293" t="s">
        <v>46</v>
      </c>
      <c r="E293" s="80">
        <v>8.9376650000000009</v>
      </c>
      <c r="F293" s="80">
        <v>5.0539540000000001</v>
      </c>
      <c r="G293" s="80">
        <v>5.5693130000000002</v>
      </c>
      <c r="H293" s="80">
        <v>1.663815</v>
      </c>
    </row>
    <row r="294" spans="1:8" x14ac:dyDescent="0.35">
      <c r="A294" t="str">
        <f t="shared" si="9"/>
        <v>PENETRACION (%)Total Bebidas Calientes10-30MIL</v>
      </c>
      <c r="B294">
        <v>0</v>
      </c>
      <c r="C294">
        <v>0</v>
      </c>
      <c r="D294" t="s">
        <v>48</v>
      </c>
      <c r="E294" s="80">
        <v>2.5209739999999998</v>
      </c>
      <c r="F294" s="80">
        <v>3.930749</v>
      </c>
      <c r="G294" s="80">
        <v>2.6579320000000002</v>
      </c>
      <c r="H294" s="80">
        <v>3.4681099999999998</v>
      </c>
    </row>
    <row r="295" spans="1:8" x14ac:dyDescent="0.35">
      <c r="A295" t="str">
        <f t="shared" si="9"/>
        <v>PENETRACION (%)Total Bebidas Calientes30-100MIL</v>
      </c>
      <c r="B295">
        <v>0</v>
      </c>
      <c r="C295">
        <v>0</v>
      </c>
      <c r="D295" t="s">
        <v>50</v>
      </c>
      <c r="E295" s="80">
        <v>4.8661089999999998</v>
      </c>
      <c r="F295" s="80">
        <v>4.7801260000000001</v>
      </c>
      <c r="G295" s="80">
        <v>3.8465959999999999</v>
      </c>
      <c r="H295" s="80">
        <v>3.0832660000000001</v>
      </c>
    </row>
    <row r="296" spans="1:8" x14ac:dyDescent="0.35">
      <c r="A296" t="str">
        <f t="shared" si="9"/>
        <v>PENETRACION (%)Total Bebidas Calientes100-200MIL</v>
      </c>
      <c r="B296">
        <v>0</v>
      </c>
      <c r="C296">
        <v>0</v>
      </c>
      <c r="D296" t="s">
        <v>52</v>
      </c>
      <c r="E296" s="80">
        <v>4.5254599999999998</v>
      </c>
      <c r="F296" s="80">
        <v>2.7614079999999999</v>
      </c>
      <c r="G296" s="80">
        <v>2.021998</v>
      </c>
      <c r="H296" s="80">
        <v>5.0215110000000003</v>
      </c>
    </row>
    <row r="297" spans="1:8" x14ac:dyDescent="0.35">
      <c r="A297" t="str">
        <f t="shared" si="9"/>
        <v>PENETRACION (%)Total Bebidas Calientes200-500MIL</v>
      </c>
      <c r="B297">
        <v>0</v>
      </c>
      <c r="C297">
        <v>0</v>
      </c>
      <c r="D297" t="s">
        <v>54</v>
      </c>
      <c r="E297" s="80">
        <v>3.4441769999999998</v>
      </c>
      <c r="F297" s="80">
        <v>5.3775130000000004</v>
      </c>
      <c r="G297" s="80">
        <v>7.6167850000000001</v>
      </c>
      <c r="H297" s="80">
        <v>7.6790450000000003</v>
      </c>
    </row>
    <row r="298" spans="1:8" x14ac:dyDescent="0.35">
      <c r="A298" t="str">
        <f t="shared" si="9"/>
        <v>PENETRACION (%)Total Bebidas Calientes&gt;500MIL</v>
      </c>
      <c r="B298">
        <v>0</v>
      </c>
      <c r="C298">
        <v>0</v>
      </c>
      <c r="D298" t="s">
        <v>56</v>
      </c>
      <c r="E298" s="80">
        <v>3.3358469999999998</v>
      </c>
      <c r="F298" s="80">
        <v>3.4188459999999998</v>
      </c>
      <c r="G298" s="80">
        <v>2.8032879999999998</v>
      </c>
      <c r="H298" s="80">
        <v>3.1661959999999998</v>
      </c>
    </row>
    <row r="299" spans="1:8" x14ac:dyDescent="0.35">
      <c r="A299" t="str">
        <f t="shared" si="9"/>
        <v>PENETRACION (%)Total Bebidas CalientesDE 15 A 19 AÑOS</v>
      </c>
      <c r="B299">
        <v>0</v>
      </c>
      <c r="C299">
        <v>0</v>
      </c>
      <c r="D299" t="s">
        <v>80</v>
      </c>
      <c r="E299" s="80">
        <v>1.940205</v>
      </c>
      <c r="F299" s="80">
        <v>0</v>
      </c>
      <c r="G299" s="80">
        <v>13.623749999999999</v>
      </c>
      <c r="H299" s="80">
        <v>4.5108699999999997</v>
      </c>
    </row>
    <row r="300" spans="1:8" x14ac:dyDescent="0.35">
      <c r="A300" t="str">
        <f t="shared" si="9"/>
        <v>PENETRACION (%)Total Bebidas CalientesDE 20 A 24 AÑOS</v>
      </c>
      <c r="B300">
        <v>0</v>
      </c>
      <c r="C300">
        <v>0</v>
      </c>
      <c r="D300" t="s">
        <v>81</v>
      </c>
      <c r="E300" s="80">
        <v>4.1821679999999999</v>
      </c>
      <c r="F300" s="80">
        <v>5.9915229999999999</v>
      </c>
      <c r="G300" s="80">
        <v>3.9026329999999998</v>
      </c>
      <c r="H300" s="80">
        <v>6.5349240000000002</v>
      </c>
    </row>
    <row r="301" spans="1:8" x14ac:dyDescent="0.35">
      <c r="A301" t="str">
        <f t="shared" si="9"/>
        <v>PENETRACION (%)Total Bebidas CalientesDE 25 A 34 AÑOS</v>
      </c>
      <c r="B301">
        <v>0</v>
      </c>
      <c r="C301">
        <v>0</v>
      </c>
      <c r="D301" t="s">
        <v>82</v>
      </c>
      <c r="E301" s="80">
        <v>4.592924</v>
      </c>
      <c r="F301" s="80">
        <v>3.7936679999999998</v>
      </c>
      <c r="G301" s="80">
        <v>5.7061089999999997</v>
      </c>
      <c r="H301" s="80">
        <v>5.375426</v>
      </c>
    </row>
    <row r="302" spans="1:8" x14ac:dyDescent="0.35">
      <c r="A302" t="str">
        <f t="shared" si="9"/>
        <v>PENETRACION (%)Total Bebidas CalientesDE 35 A 49 AÑOS</v>
      </c>
      <c r="B302">
        <v>0</v>
      </c>
      <c r="C302">
        <v>0</v>
      </c>
      <c r="D302" t="s">
        <v>83</v>
      </c>
      <c r="E302" s="80">
        <v>4.2544399999999998</v>
      </c>
      <c r="F302" s="80">
        <v>3.925163</v>
      </c>
      <c r="G302" s="80">
        <v>2.694169</v>
      </c>
      <c r="H302" s="80">
        <v>4.1174049999999998</v>
      </c>
    </row>
    <row r="303" spans="1:8" x14ac:dyDescent="0.35">
      <c r="A303" t="str">
        <f t="shared" si="9"/>
        <v>PENETRACION (%)Total Bebidas CalientesDE 50 A 59 AÑOS</v>
      </c>
      <c r="B303">
        <v>0</v>
      </c>
      <c r="C303">
        <v>0</v>
      </c>
      <c r="D303" t="s">
        <v>84</v>
      </c>
      <c r="E303" s="80">
        <v>3.0727009999999999</v>
      </c>
      <c r="F303" s="80">
        <v>3.7079939999999998</v>
      </c>
      <c r="G303" s="80">
        <v>2.9279799999999998</v>
      </c>
      <c r="H303" s="80">
        <v>3.1845919999999999</v>
      </c>
    </row>
    <row r="304" spans="1:8" x14ac:dyDescent="0.35">
      <c r="A304" t="str">
        <f t="shared" si="9"/>
        <v>PENETRACION (%)Total Bebidas CalientesDE 60 A 75 AÑOS</v>
      </c>
      <c r="B304">
        <v>0</v>
      </c>
      <c r="C304">
        <v>0</v>
      </c>
      <c r="D304" t="s">
        <v>85</v>
      </c>
      <c r="E304" s="80">
        <v>5.4034129999999996</v>
      </c>
      <c r="F304" s="80">
        <v>4.4756320000000001</v>
      </c>
      <c r="G304" s="80">
        <v>3.524702</v>
      </c>
      <c r="H304" s="80">
        <v>2.2775979999999998</v>
      </c>
    </row>
    <row r="305" spans="1:8" x14ac:dyDescent="0.35">
      <c r="A305" t="str">
        <f t="shared" si="9"/>
        <v>PENETRACION (%)Total Bebidas CalientesNIVEL ALTO</v>
      </c>
      <c r="B305">
        <v>0</v>
      </c>
      <c r="C305">
        <v>0</v>
      </c>
      <c r="D305" t="s">
        <v>86</v>
      </c>
      <c r="E305" s="80">
        <v>5.3143060000000002</v>
      </c>
      <c r="F305" s="80">
        <v>4.1083049999999997</v>
      </c>
      <c r="G305" s="80">
        <v>4.555993</v>
      </c>
      <c r="H305" s="80">
        <v>3.3380939999999999</v>
      </c>
    </row>
    <row r="306" spans="1:8" x14ac:dyDescent="0.35">
      <c r="A306" t="str">
        <f t="shared" si="9"/>
        <v>PENETRACION (%)Total Bebidas CalientesNIVEL MEDIO ALTO</v>
      </c>
      <c r="B306">
        <v>0</v>
      </c>
      <c r="C306">
        <v>0</v>
      </c>
      <c r="D306" t="s">
        <v>87</v>
      </c>
      <c r="E306" s="80">
        <v>2.5007459999999999</v>
      </c>
      <c r="F306" s="80">
        <v>3.2517849999999999</v>
      </c>
      <c r="G306" s="80">
        <v>5.7992939999999997</v>
      </c>
      <c r="H306" s="80">
        <v>5.7789710000000003</v>
      </c>
    </row>
    <row r="307" spans="1:8" x14ac:dyDescent="0.35">
      <c r="A307" t="str">
        <f t="shared" si="9"/>
        <v>PENETRACION (%)Total Bebidas CalientesNIVEL MEDIO</v>
      </c>
      <c r="B307">
        <v>0</v>
      </c>
      <c r="C307">
        <v>0</v>
      </c>
      <c r="D307" t="s">
        <v>88</v>
      </c>
      <c r="E307" s="80">
        <v>3.6050680000000002</v>
      </c>
      <c r="F307" s="80">
        <v>4.7765440000000003</v>
      </c>
      <c r="G307" s="80">
        <v>3.300773</v>
      </c>
      <c r="H307" s="80">
        <v>4.169454</v>
      </c>
    </row>
    <row r="308" spans="1:8" x14ac:dyDescent="0.35">
      <c r="A308" t="str">
        <f t="shared" si="9"/>
        <v>PENETRACION (%)Total Bebidas CalientesNIVEL MEDIO BAJO</v>
      </c>
      <c r="B308">
        <v>0</v>
      </c>
      <c r="C308">
        <v>0</v>
      </c>
      <c r="D308" t="s">
        <v>89</v>
      </c>
      <c r="E308" s="80">
        <v>5.0014609999999999</v>
      </c>
      <c r="F308" s="80">
        <v>4.5357779999999996</v>
      </c>
      <c r="G308" s="80">
        <v>5.2854559999999999</v>
      </c>
      <c r="H308" s="80">
        <v>4.6561170000000001</v>
      </c>
    </row>
    <row r="309" spans="1:8" x14ac:dyDescent="0.35">
      <c r="A309" t="str">
        <f t="shared" si="9"/>
        <v>PENETRACION (%)Total Bebidas CalientesNIVEL BAJO</v>
      </c>
      <c r="B309">
        <v>0</v>
      </c>
      <c r="C309">
        <v>0</v>
      </c>
      <c r="D309" t="s">
        <v>90</v>
      </c>
      <c r="E309" s="80">
        <v>2.8824930000000002</v>
      </c>
      <c r="F309" s="80">
        <v>3.0997270000000001</v>
      </c>
      <c r="G309" s="80">
        <v>3.4593479999999999</v>
      </c>
      <c r="H309" s="80">
        <v>2.8788399999999998</v>
      </c>
    </row>
    <row r="310" spans="1:8" x14ac:dyDescent="0.35">
      <c r="A310" t="str">
        <f>$B$170&amp;$C$310&amp;D310</f>
        <v>PENETRACION (%)Total AperitivosT.ESPAÑA</v>
      </c>
      <c r="B310">
        <v>0</v>
      </c>
      <c r="C310" t="s">
        <v>20</v>
      </c>
      <c r="D310" t="s">
        <v>22</v>
      </c>
      <c r="E310" s="80">
        <v>7.0038600000000004</v>
      </c>
      <c r="F310" s="80">
        <v>6.5704789999999997</v>
      </c>
      <c r="G310" s="80">
        <v>6.2907999999999999</v>
      </c>
      <c r="H310" s="80">
        <v>5.0974500000000003</v>
      </c>
    </row>
    <row r="311" spans="1:8" x14ac:dyDescent="0.35">
      <c r="A311" t="str">
        <f t="shared" ref="A311:A337" si="10">$B$170&amp;$C$310&amp;D311</f>
        <v>PENETRACION (%)Total AperitivosBCN AM</v>
      </c>
      <c r="B311">
        <v>0</v>
      </c>
      <c r="C311">
        <v>0</v>
      </c>
      <c r="D311" t="s">
        <v>72</v>
      </c>
      <c r="E311" s="80">
        <v>5.2198779999999996</v>
      </c>
      <c r="F311" s="80">
        <v>8.5983809999999998</v>
      </c>
      <c r="G311" s="80">
        <v>13.56137</v>
      </c>
      <c r="H311" s="80">
        <v>9.3959790000000005</v>
      </c>
    </row>
    <row r="312" spans="1:8" x14ac:dyDescent="0.35">
      <c r="A312" t="str">
        <f t="shared" si="10"/>
        <v>PENETRACION (%)Total AperitivosREST.CAT ARAGON</v>
      </c>
      <c r="B312">
        <v>0</v>
      </c>
      <c r="C312">
        <v>0</v>
      </c>
      <c r="D312" t="s">
        <v>73</v>
      </c>
      <c r="E312" s="80">
        <v>3.406088</v>
      </c>
      <c r="F312" s="80">
        <v>3.97628</v>
      </c>
      <c r="G312" s="80">
        <v>3.0124179999999998</v>
      </c>
      <c r="H312" s="80">
        <v>6.8065990000000003</v>
      </c>
    </row>
    <row r="313" spans="1:8" x14ac:dyDescent="0.35">
      <c r="A313" t="str">
        <f t="shared" si="10"/>
        <v>PENETRACION (%)Total AperitivosLEVANTE</v>
      </c>
      <c r="B313">
        <v>0</v>
      </c>
      <c r="C313">
        <v>0</v>
      </c>
      <c r="D313" t="s">
        <v>74</v>
      </c>
      <c r="E313" s="80">
        <v>13.513</v>
      </c>
      <c r="F313" s="80">
        <v>6.5902880000000001</v>
      </c>
      <c r="G313" s="80">
        <v>8.0485260000000007</v>
      </c>
      <c r="H313" s="80">
        <v>4.6256240000000002</v>
      </c>
    </row>
    <row r="314" spans="1:8" x14ac:dyDescent="0.35">
      <c r="A314" t="str">
        <f t="shared" si="10"/>
        <v>PENETRACION (%)Total AperitivosANDALUCIA</v>
      </c>
      <c r="B314">
        <v>0</v>
      </c>
      <c r="C314">
        <v>0</v>
      </c>
      <c r="D314" t="s">
        <v>75</v>
      </c>
      <c r="E314" s="80">
        <v>8.57423</v>
      </c>
      <c r="F314" s="80">
        <v>6.0198720000000003</v>
      </c>
      <c r="G314" s="80">
        <v>4.4797840000000004</v>
      </c>
      <c r="H314" s="80">
        <v>4.5913789999999999</v>
      </c>
    </row>
    <row r="315" spans="1:8" x14ac:dyDescent="0.35">
      <c r="A315" t="str">
        <f t="shared" si="10"/>
        <v>PENETRACION (%)Total AperitivosMDD AM</v>
      </c>
      <c r="B315">
        <v>0</v>
      </c>
      <c r="C315">
        <v>0</v>
      </c>
      <c r="D315" t="s">
        <v>76</v>
      </c>
      <c r="E315" s="80">
        <v>6.986605</v>
      </c>
      <c r="F315" s="80">
        <v>8.2600309999999997</v>
      </c>
      <c r="G315" s="80">
        <v>8.1651629999999997</v>
      </c>
      <c r="H315" s="80">
        <v>6.4032689999999999</v>
      </c>
    </row>
    <row r="316" spans="1:8" x14ac:dyDescent="0.35">
      <c r="A316" t="str">
        <f t="shared" si="10"/>
        <v>PENETRACION (%)Total AperitivosRTO CENTRO</v>
      </c>
      <c r="B316">
        <v>0</v>
      </c>
      <c r="C316">
        <v>0</v>
      </c>
      <c r="D316" t="s">
        <v>77</v>
      </c>
      <c r="E316" s="80">
        <v>11.090909999999999</v>
      </c>
      <c r="F316" s="80">
        <v>8.8744029999999992</v>
      </c>
      <c r="G316" s="80">
        <v>10.139950000000001</v>
      </c>
      <c r="H316" s="80">
        <v>6.8120079999999996</v>
      </c>
    </row>
    <row r="317" spans="1:8" x14ac:dyDescent="0.35">
      <c r="A317" t="str">
        <f t="shared" si="10"/>
        <v>PENETRACION (%)Total AperitivosNORTE-CENTRO</v>
      </c>
      <c r="B317">
        <v>0</v>
      </c>
      <c r="C317">
        <v>0</v>
      </c>
      <c r="D317" t="s">
        <v>78</v>
      </c>
      <c r="E317" s="80">
        <v>4.4508359999999998</v>
      </c>
      <c r="F317" s="80">
        <v>13.86286</v>
      </c>
      <c r="G317" s="80">
        <v>5.8869759999999998</v>
      </c>
      <c r="H317" s="80">
        <v>6.7709299999999999</v>
      </c>
    </row>
    <row r="318" spans="1:8" x14ac:dyDescent="0.35">
      <c r="A318" t="str">
        <f t="shared" si="10"/>
        <v>PENETRACION (%)Total AperitivosNOROESTE</v>
      </c>
      <c r="B318">
        <v>0</v>
      </c>
      <c r="C318">
        <v>0</v>
      </c>
      <c r="D318" t="s">
        <v>79</v>
      </c>
      <c r="E318" s="80">
        <v>6.7987659999999996</v>
      </c>
      <c r="F318" s="80">
        <v>6.7720729999999998</v>
      </c>
      <c r="G318" s="80">
        <v>5.718534</v>
      </c>
      <c r="H318" s="80">
        <v>3.6372</v>
      </c>
    </row>
    <row r="319" spans="1:8" x14ac:dyDescent="0.35">
      <c r="A319" t="str">
        <f t="shared" si="10"/>
        <v>PENETRACION (%)Total Aperitivos&lt;2MIL</v>
      </c>
      <c r="B319">
        <v>0</v>
      </c>
      <c r="C319">
        <v>0</v>
      </c>
      <c r="D319" t="s">
        <v>41</v>
      </c>
      <c r="E319" s="80">
        <v>2.0636169999999998</v>
      </c>
      <c r="F319" s="80">
        <v>12.318960000000001</v>
      </c>
      <c r="G319" s="80">
        <v>7.9114579999999997</v>
      </c>
      <c r="H319" s="80">
        <v>4.2001429999999997</v>
      </c>
    </row>
    <row r="320" spans="1:8" x14ac:dyDescent="0.35">
      <c r="A320" t="str">
        <f t="shared" si="10"/>
        <v>PENETRACION (%)Total Aperitivos2-5MIL</v>
      </c>
      <c r="B320">
        <v>0</v>
      </c>
      <c r="C320">
        <v>0</v>
      </c>
      <c r="D320" t="s">
        <v>44</v>
      </c>
      <c r="E320" s="80">
        <v>10.151859999999999</v>
      </c>
      <c r="F320" s="80">
        <v>12.20567</v>
      </c>
      <c r="G320" s="80">
        <v>5.1552410000000002</v>
      </c>
      <c r="H320" s="80">
        <v>5.3349089999999997</v>
      </c>
    </row>
    <row r="321" spans="1:8" x14ac:dyDescent="0.35">
      <c r="A321" t="str">
        <f t="shared" si="10"/>
        <v>PENETRACION (%)Total Aperitivos5-10MIL</v>
      </c>
      <c r="B321">
        <v>0</v>
      </c>
      <c r="C321">
        <v>0</v>
      </c>
      <c r="D321" t="s">
        <v>46</v>
      </c>
      <c r="E321" s="80">
        <v>7.6236009999999998</v>
      </c>
      <c r="F321" s="80">
        <v>10.61018</v>
      </c>
      <c r="G321" s="80">
        <v>5.3477759999999996</v>
      </c>
      <c r="H321" s="80">
        <v>6.013592</v>
      </c>
    </row>
    <row r="322" spans="1:8" x14ac:dyDescent="0.35">
      <c r="A322" t="str">
        <f t="shared" si="10"/>
        <v>PENETRACION (%)Total Aperitivos10-30MIL</v>
      </c>
      <c r="B322">
        <v>0</v>
      </c>
      <c r="C322">
        <v>0</v>
      </c>
      <c r="D322" t="s">
        <v>48</v>
      </c>
      <c r="E322" s="80">
        <v>7.2870039999999996</v>
      </c>
      <c r="F322" s="80">
        <v>9.3881709999999998</v>
      </c>
      <c r="G322" s="80">
        <v>5.6059380000000001</v>
      </c>
      <c r="H322" s="80">
        <v>8.6635930000000005</v>
      </c>
    </row>
    <row r="323" spans="1:8" x14ac:dyDescent="0.35">
      <c r="A323" t="str">
        <f t="shared" si="10"/>
        <v>PENETRACION (%)Total Aperitivos30-100MIL</v>
      </c>
      <c r="B323">
        <v>0</v>
      </c>
      <c r="C323">
        <v>0</v>
      </c>
      <c r="D323" t="s">
        <v>50</v>
      </c>
      <c r="E323" s="80">
        <v>8.6147360000000006</v>
      </c>
      <c r="F323" s="80">
        <v>5.4024349999999997</v>
      </c>
      <c r="G323" s="80">
        <v>8.2032919999999994</v>
      </c>
      <c r="H323" s="80">
        <v>5.2465669999999998</v>
      </c>
    </row>
    <row r="324" spans="1:8" x14ac:dyDescent="0.35">
      <c r="A324" t="str">
        <f t="shared" si="10"/>
        <v>PENETRACION (%)Total Aperitivos100-200MIL</v>
      </c>
      <c r="B324">
        <v>0</v>
      </c>
      <c r="C324">
        <v>0</v>
      </c>
      <c r="D324" t="s">
        <v>52</v>
      </c>
      <c r="E324" s="80">
        <v>7.7765000000000004</v>
      </c>
      <c r="F324" s="80">
        <v>6.4267630000000002</v>
      </c>
      <c r="G324" s="80">
        <v>5.6122759999999996</v>
      </c>
      <c r="H324" s="80">
        <v>4.4626780000000004</v>
      </c>
    </row>
    <row r="325" spans="1:8" x14ac:dyDescent="0.35">
      <c r="A325" t="str">
        <f t="shared" si="10"/>
        <v>PENETRACION (%)Total Aperitivos200-500MIL</v>
      </c>
      <c r="B325">
        <v>0</v>
      </c>
      <c r="C325">
        <v>0</v>
      </c>
      <c r="D325" t="s">
        <v>54</v>
      </c>
      <c r="E325" s="80">
        <v>9.6469649999999998</v>
      </c>
      <c r="F325" s="80">
        <v>9.1315659999999994</v>
      </c>
      <c r="G325" s="80">
        <v>11.06385</v>
      </c>
      <c r="H325" s="80">
        <v>7.6887169999999996</v>
      </c>
    </row>
    <row r="326" spans="1:8" x14ac:dyDescent="0.35">
      <c r="A326" t="str">
        <f t="shared" si="10"/>
        <v>PENETRACION (%)Total Aperitivos&gt;500MIL</v>
      </c>
      <c r="B326">
        <v>0</v>
      </c>
      <c r="C326">
        <v>0</v>
      </c>
      <c r="D326" t="s">
        <v>56</v>
      </c>
      <c r="E326" s="80">
        <v>5.0683499999999997</v>
      </c>
      <c r="F326" s="80">
        <v>3.4205890000000001</v>
      </c>
      <c r="G326" s="80">
        <v>6.3300850000000004</v>
      </c>
      <c r="H326" s="80">
        <v>5.119078</v>
      </c>
    </row>
    <row r="327" spans="1:8" x14ac:dyDescent="0.35">
      <c r="A327" t="str">
        <f t="shared" si="10"/>
        <v>PENETRACION (%)Total AperitivosDE 15 A 19 AÑOS</v>
      </c>
      <c r="B327">
        <v>0</v>
      </c>
      <c r="C327">
        <v>0</v>
      </c>
      <c r="D327" t="s">
        <v>80</v>
      </c>
      <c r="E327" s="80">
        <v>18.767060000000001</v>
      </c>
      <c r="F327" s="80">
        <v>16.1235</v>
      </c>
      <c r="G327" s="80">
        <v>23.004439999999999</v>
      </c>
      <c r="H327" s="80">
        <v>20.415099999999999</v>
      </c>
    </row>
    <row r="328" spans="1:8" x14ac:dyDescent="0.35">
      <c r="A328" t="str">
        <f t="shared" si="10"/>
        <v>PENETRACION (%)Total AperitivosDE 20 A 24 AÑOS</v>
      </c>
      <c r="B328">
        <v>0</v>
      </c>
      <c r="C328">
        <v>0</v>
      </c>
      <c r="D328" t="s">
        <v>81</v>
      </c>
      <c r="E328" s="80">
        <v>7.9590160000000001</v>
      </c>
      <c r="F328" s="80">
        <v>11.355880000000001</v>
      </c>
      <c r="G328" s="80">
        <v>9.3204849999999997</v>
      </c>
      <c r="H328" s="80">
        <v>5.1726989999999997</v>
      </c>
    </row>
    <row r="329" spans="1:8" x14ac:dyDescent="0.35">
      <c r="A329" t="str">
        <f t="shared" si="10"/>
        <v>PENETRACION (%)Total AperitivosDE 25 A 34 AÑOS</v>
      </c>
      <c r="B329">
        <v>0</v>
      </c>
      <c r="C329">
        <v>0</v>
      </c>
      <c r="D329" t="s">
        <v>82</v>
      </c>
      <c r="E329" s="80">
        <v>3.9081160000000001</v>
      </c>
      <c r="F329" s="80">
        <v>6.5732980000000003</v>
      </c>
      <c r="G329" s="80">
        <v>6.919886</v>
      </c>
      <c r="H329" s="80">
        <v>7.2509209999999999</v>
      </c>
    </row>
    <row r="330" spans="1:8" x14ac:dyDescent="0.35">
      <c r="A330" t="str">
        <f t="shared" si="10"/>
        <v>PENETRACION (%)Total AperitivosDE 35 A 49 AÑOS</v>
      </c>
      <c r="B330">
        <v>0</v>
      </c>
      <c r="C330">
        <v>0</v>
      </c>
      <c r="D330" t="s">
        <v>83</v>
      </c>
      <c r="E330" s="80">
        <v>8.3815109999999997</v>
      </c>
      <c r="F330" s="80">
        <v>6.7991400000000004</v>
      </c>
      <c r="G330" s="80">
        <v>6.2466270000000002</v>
      </c>
      <c r="H330" s="80">
        <v>2.580063</v>
      </c>
    </row>
    <row r="331" spans="1:8" x14ac:dyDescent="0.35">
      <c r="A331" t="str">
        <f t="shared" si="10"/>
        <v>PENETRACION (%)Total AperitivosDE 50 A 59 AÑOS</v>
      </c>
      <c r="B331">
        <v>0</v>
      </c>
      <c r="C331">
        <v>0</v>
      </c>
      <c r="D331" t="s">
        <v>84</v>
      </c>
      <c r="E331" s="80">
        <v>7.6027509999999996</v>
      </c>
      <c r="F331" s="80">
        <v>7.0709999999999997</v>
      </c>
      <c r="G331" s="80">
        <v>5.2326980000000001</v>
      </c>
      <c r="H331" s="80">
        <v>5.2243079999999997</v>
      </c>
    </row>
    <row r="332" spans="1:8" x14ac:dyDescent="0.35">
      <c r="A332" t="str">
        <f t="shared" si="10"/>
        <v>PENETRACION (%)Total AperitivosDE 60 A 75 AÑOS</v>
      </c>
      <c r="B332">
        <v>0</v>
      </c>
      <c r="C332">
        <v>0</v>
      </c>
      <c r="D332" t="s">
        <v>85</v>
      </c>
      <c r="E332" s="80">
        <v>4.7836759999999998</v>
      </c>
      <c r="F332" s="80">
        <v>4.5614710000000001</v>
      </c>
      <c r="G332" s="80">
        <v>5.4557700000000002</v>
      </c>
      <c r="H332" s="80">
        <v>4.0606819999999999</v>
      </c>
    </row>
    <row r="333" spans="1:8" x14ac:dyDescent="0.35">
      <c r="A333" t="str">
        <f t="shared" si="10"/>
        <v>PENETRACION (%)Total AperitivosNIVEL ALTO</v>
      </c>
      <c r="B333">
        <v>0</v>
      </c>
      <c r="C333">
        <v>0</v>
      </c>
      <c r="D333" t="s">
        <v>86</v>
      </c>
      <c r="E333" s="80">
        <v>7.5288490000000001</v>
      </c>
      <c r="F333" s="80">
        <v>5.9858339999999997</v>
      </c>
      <c r="G333" s="80">
        <v>7.1600440000000001</v>
      </c>
      <c r="H333" s="80">
        <v>4.7719569999999996</v>
      </c>
    </row>
    <row r="334" spans="1:8" x14ac:dyDescent="0.35">
      <c r="A334" t="str">
        <f t="shared" si="10"/>
        <v>PENETRACION (%)Total AperitivosNIVEL MEDIO ALTO</v>
      </c>
      <c r="B334">
        <v>0</v>
      </c>
      <c r="C334">
        <v>0</v>
      </c>
      <c r="D334" t="s">
        <v>87</v>
      </c>
      <c r="E334" s="80">
        <v>9.9201789999999992</v>
      </c>
      <c r="F334" s="80">
        <v>9.4864879999999996</v>
      </c>
      <c r="G334" s="80">
        <v>10.168889999999999</v>
      </c>
      <c r="H334" s="80">
        <v>5.3632910000000003</v>
      </c>
    </row>
    <row r="335" spans="1:8" x14ac:dyDescent="0.35">
      <c r="A335" t="str">
        <f t="shared" si="10"/>
        <v>PENETRACION (%)Total AperitivosNIVEL MEDIO</v>
      </c>
      <c r="B335">
        <v>0</v>
      </c>
      <c r="C335">
        <v>0</v>
      </c>
      <c r="D335" t="s">
        <v>88</v>
      </c>
      <c r="E335" s="80">
        <v>5.948277</v>
      </c>
      <c r="F335" s="80">
        <v>6.1477380000000004</v>
      </c>
      <c r="G335" s="80">
        <v>6.8987530000000001</v>
      </c>
      <c r="H335" s="80">
        <v>4.2715529999999999</v>
      </c>
    </row>
    <row r="336" spans="1:8" x14ac:dyDescent="0.35">
      <c r="A336" t="str">
        <f t="shared" si="10"/>
        <v>PENETRACION (%)Total AperitivosNIVEL MEDIO BAJO</v>
      </c>
      <c r="B336">
        <v>0</v>
      </c>
      <c r="C336">
        <v>0</v>
      </c>
      <c r="D336" t="s">
        <v>89</v>
      </c>
      <c r="E336" s="80">
        <v>5.9464569999999997</v>
      </c>
      <c r="F336" s="80">
        <v>6.8609879999999999</v>
      </c>
      <c r="G336" s="80">
        <v>6.6408880000000003</v>
      </c>
      <c r="H336" s="80">
        <v>7.3968230000000004</v>
      </c>
    </row>
    <row r="337" spans="1:8" x14ac:dyDescent="0.35">
      <c r="A337" t="str">
        <f t="shared" si="10"/>
        <v>PENETRACION (%)Total AperitivosNIVEL BAJO</v>
      </c>
      <c r="B337">
        <v>0</v>
      </c>
      <c r="C337">
        <v>0</v>
      </c>
      <c r="D337" t="s">
        <v>90</v>
      </c>
      <c r="E337" s="80">
        <v>9.6227540000000005</v>
      </c>
      <c r="F337" s="80">
        <v>8.6341680000000007</v>
      </c>
      <c r="G337" s="80">
        <v>4.9453800000000001</v>
      </c>
      <c r="H337" s="80">
        <v>6.1599209999999998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F9CC-927A-44F0-98C6-F528FF908FBF}">
  <sheetPr codeName="Hoja13">
    <pageSetUpPr fitToPage="1"/>
  </sheetPr>
  <dimension ref="A1:I43"/>
  <sheetViews>
    <sheetView showGridLines="0" showRowColHeaders="0" zoomScale="70" zoomScaleNormal="70" zoomScaleSheetLayoutView="90" zoomScalePageLayoutView="80" workbookViewId="0">
      <selection activeCell="E26" sqref="E26"/>
    </sheetView>
  </sheetViews>
  <sheetFormatPr baseColWidth="10" defaultColWidth="12" defaultRowHeight="15.5" x14ac:dyDescent="0.35"/>
  <cols>
    <col min="1" max="1" width="2.1796875" style="47" customWidth="1"/>
    <col min="2" max="2" width="16.1796875" style="47" customWidth="1"/>
    <col min="3" max="3" width="39.1796875" style="47" customWidth="1"/>
    <col min="4" max="7" width="20.453125" style="47" customWidth="1"/>
    <col min="8" max="8" width="2.81640625" style="47" customWidth="1"/>
    <col min="9" max="9" width="17" style="47" customWidth="1"/>
    <col min="10" max="10" width="8.54296875" style="47" customWidth="1"/>
    <col min="11" max="16384" width="12" style="47"/>
  </cols>
  <sheetData>
    <row r="1" spans="1:9" ht="81.650000000000006" customHeight="1" x14ac:dyDescent="0.35">
      <c r="B1" s="48"/>
      <c r="D1" s="99" t="s">
        <v>0</v>
      </c>
      <c r="E1" s="99"/>
      <c r="F1" s="99"/>
      <c r="G1" s="99"/>
      <c r="H1" s="81"/>
      <c r="I1" s="81"/>
    </row>
    <row r="2" spans="1:9" ht="7.5" customHeight="1" x14ac:dyDescent="0.35">
      <c r="B2" s="49"/>
    </row>
    <row r="3" spans="1:9" ht="7.5" customHeight="1" x14ac:dyDescent="0.35"/>
    <row r="4" spans="1:9" s="53" customFormat="1" ht="11.25" customHeight="1" x14ac:dyDescent="0.3">
      <c r="A4" s="7"/>
      <c r="B4" s="7"/>
      <c r="C4" s="8"/>
      <c r="D4" s="7">
        <v>96</v>
      </c>
      <c r="E4" s="8"/>
      <c r="F4" s="8"/>
      <c r="G4" s="8"/>
    </row>
    <row r="5" spans="1:9" s="53" customFormat="1" ht="15" customHeight="1" x14ac:dyDescent="0.3">
      <c r="A5" s="7">
        <v>1</v>
      </c>
      <c r="B5" s="7" t="str">
        <f>VLOOKUP(A5,desplegables!E2:F3,2,0)</f>
        <v>DISTRIBUCION VOLUMEN X CRITERIO (kg ó litros)</v>
      </c>
      <c r="C5" s="19"/>
      <c r="D5" s="54"/>
      <c r="E5" s="54"/>
      <c r="F5" s="67"/>
      <c r="G5" s="67"/>
    </row>
    <row r="6" spans="1:9" s="20" customFormat="1" ht="18" customHeight="1" x14ac:dyDescent="0.35">
      <c r="A6" s="60"/>
      <c r="B6" s="98"/>
      <c r="C6" s="98"/>
      <c r="D6" s="56">
        <v>32073135.108767997</v>
      </c>
      <c r="E6" s="56">
        <v>31796651.899999999</v>
      </c>
      <c r="F6" s="56">
        <v>28579560.528701</v>
      </c>
      <c r="G6" s="56"/>
    </row>
    <row r="7" spans="1:9" x14ac:dyDescent="0.35">
      <c r="A7" s="20">
        <v>1</v>
      </c>
      <c r="B7" s="20" t="str">
        <f>VLOOKUP(A7,desplegables!A2:B7,2,0)</f>
        <v>Total Alimentación</v>
      </c>
      <c r="C7" s="20"/>
      <c r="D7" s="51">
        <v>5</v>
      </c>
      <c r="E7" s="51">
        <f>D7+1</f>
        <v>6</v>
      </c>
      <c r="F7" s="51">
        <f t="shared" ref="F7:G7" si="0">E7+1</f>
        <v>7</v>
      </c>
      <c r="G7" s="51">
        <f t="shared" si="0"/>
        <v>8</v>
      </c>
      <c r="H7" s="52"/>
    </row>
    <row r="8" spans="1:9" ht="50.25" customHeight="1" x14ac:dyDescent="0.35">
      <c r="A8" s="20"/>
      <c r="B8" s="21"/>
      <c r="C8" s="22"/>
      <c r="D8" s="13" t="str">
        <f>'ALIMENTACION PERFIL'!$E$1</f>
        <v>AÑO 2022</v>
      </c>
      <c r="E8" s="13" t="str">
        <f>'ALIMENTACION PERFIL'!$F$1</f>
        <v>AÑO 2023</v>
      </c>
      <c r="F8" s="13" t="str">
        <f>'ALIMENTACION PERFIL'!$G$1</f>
        <v>AÑO 2024</v>
      </c>
      <c r="G8" s="13" t="str">
        <f>'ALIMENTACION PERFIL'!$H$1</f>
        <v>AÑO 2025</v>
      </c>
      <c r="H8" s="3"/>
      <c r="I8" s="30" t="str">
        <f>"Dif. puntos "&amp;G8&amp;" vs "&amp;F8</f>
        <v>Dif. puntos AÑO 2025 vs AÑO 2024</v>
      </c>
    </row>
    <row r="9" spans="1:9" x14ac:dyDescent="0.35">
      <c r="A9" s="10"/>
      <c r="B9" s="100" t="s">
        <v>92</v>
      </c>
      <c r="C9" s="61" t="s">
        <v>22</v>
      </c>
      <c r="D9" s="14">
        <f>VLOOKUP($B$5&amp;$B$7&amp;$C9,MOTIVOS!$A:$N,D$7,0)</f>
        <v>100</v>
      </c>
      <c r="E9" s="14">
        <f>VLOOKUP($B$5&amp;$B$7&amp;$C9,MOTIVOS!$A:$N,E$7,0)</f>
        <v>100</v>
      </c>
      <c r="F9" s="14">
        <f>VLOOKUP($B$5&amp;$B$7&amp;$C9,MOTIVOS!$A:$N,F$7,0)</f>
        <v>100</v>
      </c>
      <c r="G9" s="14">
        <f>VLOOKUP($B$5&amp;$B$7&amp;$C9,MOTIVOS!$A:$N,G$7,0)</f>
        <v>100</v>
      </c>
      <c r="H9" s="3"/>
      <c r="I9" s="32">
        <f>IFERROR((G9-F9),"-")</f>
        <v>0</v>
      </c>
    </row>
    <row r="10" spans="1:9" x14ac:dyDescent="0.35">
      <c r="A10" s="10"/>
      <c r="B10" s="101"/>
      <c r="C10" s="62" t="s">
        <v>93</v>
      </c>
      <c r="D10" s="4">
        <f>VLOOKUP($B$5&amp;$B$7&amp;$C10,MOTIVOS!$A:$N,D$7,0)</f>
        <v>6.3067996379540459</v>
      </c>
      <c r="E10" s="4">
        <f>VLOOKUP($B$5&amp;$B$7&amp;$C10,MOTIVOS!$A:$N,E$7,0)</f>
        <v>5.1020077624115903</v>
      </c>
      <c r="F10" s="4">
        <f>VLOOKUP($B$5&amp;$B$7&amp;$C10,MOTIVOS!$A:$N,F$7,0)</f>
        <v>6.0657432603925656</v>
      </c>
      <c r="G10" s="4">
        <f>VLOOKUP($B$5&amp;$B$7&amp;$C10,MOTIVOS!$A:$N,G$7,0)</f>
        <v>5.7298637317575372</v>
      </c>
      <c r="H10" s="3"/>
      <c r="I10" s="32">
        <f>IFERROR((G10-F10),"-")</f>
        <v>-0.33587952863502846</v>
      </c>
    </row>
    <row r="11" spans="1:9" x14ac:dyDescent="0.35">
      <c r="A11" s="10"/>
      <c r="B11" s="101"/>
      <c r="C11" s="62" t="s">
        <v>94</v>
      </c>
      <c r="D11" s="4">
        <f>VLOOKUP($B$5&amp;$B$7&amp;$C11,MOTIVOS!$A:$N,D$7,0)</f>
        <v>10.406912032911814</v>
      </c>
      <c r="E11" s="4">
        <f>VLOOKUP($B$5&amp;$B$7&amp;$C11,MOTIVOS!$A:$N,E$7,0)</f>
        <v>11.749962689855174</v>
      </c>
      <c r="F11" s="4">
        <f>VLOOKUP($B$5&amp;$B$7&amp;$C11,MOTIVOS!$A:$N,F$7,0)</f>
        <v>8.2846405468742912</v>
      </c>
      <c r="G11" s="4">
        <f>VLOOKUP($B$5&amp;$B$7&amp;$C11,MOTIVOS!$A:$N,G$7,0)</f>
        <v>15.903800422775872</v>
      </c>
      <c r="H11" s="3"/>
      <c r="I11" s="32">
        <f t="shared" ref="I11:I15" si="1">IFERROR((G11-F11),"-")</f>
        <v>7.6191598759015804</v>
      </c>
    </row>
    <row r="12" spans="1:9" x14ac:dyDescent="0.35">
      <c r="A12" s="10"/>
      <c r="B12" s="101"/>
      <c r="C12" s="62" t="s">
        <v>95</v>
      </c>
      <c r="D12" s="4">
        <f>VLOOKUP($B$5&amp;$B$7&amp;$C12,MOTIVOS!$A:$N,D$7,0)</f>
        <v>43.067590228096705</v>
      </c>
      <c r="E12" s="4">
        <f>VLOOKUP($B$5&amp;$B$7&amp;$C12,MOTIVOS!$A:$N,E$7,0)</f>
        <v>52.053484611885182</v>
      </c>
      <c r="F12" s="4">
        <f>VLOOKUP($B$5&amp;$B$7&amp;$C12,MOTIVOS!$A:$N,F$7,0)</f>
        <v>50.651640629506645</v>
      </c>
      <c r="G12" s="4">
        <f>VLOOKUP($B$5&amp;$B$7&amp;$C12,MOTIVOS!$A:$N,G$7,0)</f>
        <v>46.916609009059172</v>
      </c>
      <c r="H12" s="3"/>
      <c r="I12" s="32">
        <f t="shared" si="1"/>
        <v>-3.7350316204474723</v>
      </c>
    </row>
    <row r="13" spans="1:9" x14ac:dyDescent="0.35">
      <c r="A13" s="10"/>
      <c r="B13" s="101"/>
      <c r="C13" s="62" t="s">
        <v>96</v>
      </c>
      <c r="D13" s="4">
        <f>VLOOKUP($B$5&amp;$B$7&amp;$C13,MOTIVOS!$A:$N,D$7,0)</f>
        <v>7.1163846905311159</v>
      </c>
      <c r="E13" s="4">
        <f>VLOOKUP($B$5&amp;$B$7&amp;$C13,MOTIVOS!$A:$N,E$7,0)</f>
        <v>6.7476177018703964</v>
      </c>
      <c r="F13" s="4">
        <f>VLOOKUP($B$5&amp;$B$7&amp;$C13,MOTIVOS!$A:$N,F$7,0)</f>
        <v>7.3743868330510161</v>
      </c>
      <c r="G13" s="4">
        <f>VLOOKUP($B$5&amp;$B$7&amp;$C13,MOTIVOS!$A:$N,G$7,0)</f>
        <v>6.8813606546683115</v>
      </c>
      <c r="H13" s="3"/>
      <c r="I13" s="32">
        <f t="shared" si="1"/>
        <v>-0.49302617838270457</v>
      </c>
    </row>
    <row r="14" spans="1:9" x14ac:dyDescent="0.35">
      <c r="A14" s="10"/>
      <c r="B14" s="101"/>
      <c r="C14" s="62" t="s">
        <v>97</v>
      </c>
      <c r="D14" s="4">
        <f>VLOOKUP($B$5&amp;$B$7&amp;$C14,MOTIVOS!$A:$N,D$7,0)</f>
        <v>0.72981620380477308</v>
      </c>
      <c r="E14" s="4">
        <f>VLOOKUP($B$5&amp;$B$7&amp;$C14,MOTIVOS!$A:$N,E$7,0)</f>
        <v>0.12128098860614038</v>
      </c>
      <c r="F14" s="4">
        <f>VLOOKUP($B$5&amp;$B$7&amp;$C14,MOTIVOS!$A:$N,F$7,0)</f>
        <v>0.15771134112043678</v>
      </c>
      <c r="G14" s="4">
        <f>VLOOKUP($B$5&amp;$B$7&amp;$C14,MOTIVOS!$A:$N,G$7,0)</f>
        <v>0.30218304638307841</v>
      </c>
      <c r="H14" s="3"/>
      <c r="I14" s="32">
        <f t="shared" si="1"/>
        <v>0.14447170526264164</v>
      </c>
    </row>
    <row r="15" spans="1:9" x14ac:dyDescent="0.35">
      <c r="A15" s="10"/>
      <c r="B15" s="101"/>
      <c r="C15" s="62" t="s">
        <v>98</v>
      </c>
      <c r="D15" s="4">
        <f>VLOOKUP($B$5&amp;$B$7&amp;$C15,MOTIVOS!$A:$N,D$7,0)</f>
        <v>27.228953857373977</v>
      </c>
      <c r="E15" s="4">
        <f>VLOOKUP($B$5&amp;$B$7&amp;$C15,MOTIVOS!$A:$N,E$7,0)</f>
        <v>21.034189053721878</v>
      </c>
      <c r="F15" s="4">
        <f>VLOOKUP($B$5&amp;$B$7&amp;$C15,MOTIVOS!$A:$N,F$7,0)</f>
        <v>22.399482051885087</v>
      </c>
      <c r="G15" s="4">
        <f>VLOOKUP($B$5&amp;$B$7&amp;$C15,MOTIVOS!$A:$N,G$7,0)</f>
        <v>19.15359398560021</v>
      </c>
      <c r="H15" s="3"/>
      <c r="I15" s="32">
        <f t="shared" si="1"/>
        <v>-3.245888066284877</v>
      </c>
    </row>
    <row r="16" spans="1:9" x14ac:dyDescent="0.35">
      <c r="A16" s="10"/>
      <c r="B16" s="101"/>
      <c r="C16" s="62" t="s">
        <v>99</v>
      </c>
      <c r="D16" s="4">
        <f>VLOOKUP($B$5&amp;$B$7&amp;$C16,MOTIVOS!$A:$N,D$7,0)</f>
        <v>0.80323581945167866</v>
      </c>
      <c r="E16" s="4">
        <f>VLOOKUP($B$5&amp;$B$7&amp;$C16,MOTIVOS!$A:$N,E$7,0)</f>
        <v>0.14527599922377371</v>
      </c>
      <c r="F16" s="4">
        <f>VLOOKUP($B$5&amp;$B$7&amp;$C16,MOTIVOS!$A:$N,F$7,0)</f>
        <v>0.4692115960789448</v>
      </c>
      <c r="G16" s="4">
        <f>VLOOKUP($B$5&amp;$B$7&amp;$C16,MOTIVOS!$A:$N,G$7,0)</f>
        <v>0.1166873122926412</v>
      </c>
      <c r="H16" s="3"/>
      <c r="I16" s="32">
        <f>IFERROR((G16-F16),"-")</f>
        <v>-0.35252428378630363</v>
      </c>
    </row>
    <row r="17" spans="1:9" x14ac:dyDescent="0.35">
      <c r="A17" s="10"/>
      <c r="B17" s="102"/>
      <c r="C17" s="63" t="s">
        <v>100</v>
      </c>
      <c r="D17" s="15">
        <f>VLOOKUP($B$5&amp;$B$7&amp;$C17,MOTIVOS!$A:$N,D$7,0)</f>
        <v>4.3403051621322417</v>
      </c>
      <c r="E17" s="15">
        <f>VLOOKUP($B$5&amp;$B$7&amp;$C17,MOTIVOS!$A:$N,E$7,0)</f>
        <v>3.0461808396458219</v>
      </c>
      <c r="F17" s="15">
        <f>VLOOKUP($B$5&amp;$B$7&amp;$C17,MOTIVOS!$A:$N,F$7,0)</f>
        <v>4.58629882813017</v>
      </c>
      <c r="G17" s="15">
        <f>VLOOKUP($B$5&amp;$B$7&amp;$C17,MOTIVOS!$A:$N,G$7,0)</f>
        <v>4.995899014150031</v>
      </c>
      <c r="H17" s="3"/>
      <c r="I17" s="79">
        <f>IFERROR((G17-F17),"-")</f>
        <v>0.40960018601986103</v>
      </c>
    </row>
    <row r="18" spans="1:9" x14ac:dyDescent="0.35">
      <c r="A18" s="10"/>
      <c r="B18" s="100" t="s">
        <v>101</v>
      </c>
      <c r="C18" s="64" t="s">
        <v>102</v>
      </c>
      <c r="D18" s="14">
        <f>VLOOKUP($B$5&amp;$B$7&amp;$C18,MOTIVOS!$A:$N,D$7,0)</f>
        <v>7.0359342830014899</v>
      </c>
      <c r="E18" s="14">
        <f>VLOOKUP($B$5&amp;$B$7&amp;$C18,MOTIVOS!$A:$N,E$7,0)</f>
        <v>9.0659301446421967</v>
      </c>
      <c r="F18" s="14">
        <f>VLOOKUP($B$5&amp;$B$7&amp;$C18,MOTIVOS!$A:$N,F$7,0)</f>
        <v>9.8557266522216178</v>
      </c>
      <c r="G18" s="14">
        <f>VLOOKUP($B$5&amp;$B$7&amp;$C18,MOTIVOS!$A:$N,G$7,0)</f>
        <v>14.878705917384952</v>
      </c>
      <c r="H18" s="3"/>
      <c r="I18" s="33">
        <f>IFERROR((G18-F18),"-")</f>
        <v>5.0229792651633343</v>
      </c>
    </row>
    <row r="19" spans="1:9" x14ac:dyDescent="0.35">
      <c r="A19" s="10"/>
      <c r="B19" s="101"/>
      <c r="C19" s="62" t="s">
        <v>103</v>
      </c>
      <c r="D19" s="4">
        <f>VLOOKUP($B$5&amp;$B$7&amp;$C19,MOTIVOS!$A:$N,D$7,0)</f>
        <v>6.9396463656259204</v>
      </c>
      <c r="E19" s="4">
        <f>VLOOKUP($B$5&amp;$B$7&amp;$C19,MOTIVOS!$A:$N,E$7,0)</f>
        <v>6.957996854558762</v>
      </c>
      <c r="F19" s="4">
        <f>VLOOKUP($B$5&amp;$B$7&amp;$C19,MOTIVOS!$A:$N,F$7,0)</f>
        <v>5.4801593870270064</v>
      </c>
      <c r="G19" s="4">
        <f>VLOOKUP($B$5&amp;$B$7&amp;$C19,MOTIVOS!$A:$N,G$7,0)</f>
        <v>4.8664725335177428</v>
      </c>
      <c r="H19" s="3"/>
      <c r="I19" s="32">
        <f>IFERROR((G19-F19),"-")</f>
        <v>-0.61368685350926366</v>
      </c>
    </row>
    <row r="20" spans="1:9" x14ac:dyDescent="0.35">
      <c r="A20" s="10"/>
      <c r="B20" s="101"/>
      <c r="C20" s="62" t="s">
        <v>104</v>
      </c>
      <c r="D20" s="4">
        <f>VLOOKUP($B$5&amp;$B$7&amp;$C20,MOTIVOS!$A:$N,D$7,0)</f>
        <v>40.221989068213972</v>
      </c>
      <c r="E20" s="4">
        <f>VLOOKUP($B$5&amp;$B$7&amp;$C20,MOTIVOS!$A:$N,E$7,0)</f>
        <v>41.655353236691049</v>
      </c>
      <c r="F20" s="4">
        <f>VLOOKUP($B$5&amp;$B$7&amp;$C20,MOTIVOS!$A:$N,F$7,0)</f>
        <v>41.246621127424589</v>
      </c>
      <c r="G20" s="4">
        <f>VLOOKUP($B$5&amp;$B$7&amp;$C20,MOTIVOS!$A:$N,G$7,0)</f>
        <v>40.878688744778508</v>
      </c>
      <c r="H20" s="3"/>
      <c r="I20" s="32">
        <f t="shared" ref="I20:I23" si="2">IFERROR((G20-F20),"-")</f>
        <v>-0.36793238264608163</v>
      </c>
    </row>
    <row r="21" spans="1:9" x14ac:dyDescent="0.35">
      <c r="A21" s="10"/>
      <c r="B21" s="101"/>
      <c r="C21" s="62" t="s">
        <v>105</v>
      </c>
      <c r="D21" s="4">
        <f>VLOOKUP($B$5&amp;$B$7&amp;$C21,MOTIVOS!$A:$N,D$7,0)</f>
        <v>9.5643700696923482</v>
      </c>
      <c r="E21" s="4">
        <f>VLOOKUP($B$5&amp;$B$7&amp;$C21,MOTIVOS!$A:$N,E$7,0)</f>
        <v>9.8006338823820816</v>
      </c>
      <c r="F21" s="4">
        <f>VLOOKUP($B$5&amp;$B$7&amp;$C21,MOTIVOS!$A:$N,F$7,0)</f>
        <v>9.3379141059406869</v>
      </c>
      <c r="G21" s="4">
        <f>VLOOKUP($B$5&amp;$B$7&amp;$C21,MOTIVOS!$A:$N,G$7,0)</f>
        <v>8.5316002074363873</v>
      </c>
      <c r="H21" s="3"/>
      <c r="I21" s="32">
        <f t="shared" si="2"/>
        <v>-0.80631389850429969</v>
      </c>
    </row>
    <row r="22" spans="1:9" ht="18.649999999999999" customHeight="1" x14ac:dyDescent="0.35">
      <c r="A22" s="10"/>
      <c r="B22" s="101"/>
      <c r="C22" s="62" t="s">
        <v>106</v>
      </c>
      <c r="D22" s="4">
        <f>VLOOKUP($B$5&amp;$B$7&amp;$C22,MOTIVOS!$A:$N,D$7,0)</f>
        <v>4.0134412989137838</v>
      </c>
      <c r="E22" s="4">
        <f>VLOOKUP($B$5&amp;$B$7&amp;$C22,MOTIVOS!$A:$N,E$7,0)</f>
        <v>3.0473390264125615</v>
      </c>
      <c r="F22" s="4">
        <f>VLOOKUP($B$5&amp;$B$7&amp;$C22,MOTIVOS!$A:$N,F$7,0)</f>
        <v>2.8407148545501721</v>
      </c>
      <c r="G22" s="4">
        <f>VLOOKUP($B$5&amp;$B$7&amp;$C22,MOTIVOS!$A:$N,G$7,0)</f>
        <v>2.8221270982399029</v>
      </c>
      <c r="H22" s="3"/>
      <c r="I22" s="32">
        <f t="shared" si="2"/>
        <v>-1.858775631026921E-2</v>
      </c>
    </row>
    <row r="23" spans="1:9" x14ac:dyDescent="0.35">
      <c r="A23" s="10"/>
      <c r="B23" s="101"/>
      <c r="C23" s="62" t="s">
        <v>107</v>
      </c>
      <c r="D23" s="4">
        <f>VLOOKUP($B$5&amp;$B$7&amp;$C23,MOTIVOS!$A:$N,D$7,0)</f>
        <v>24.307757713542046</v>
      </c>
      <c r="E23" s="4">
        <f>VLOOKUP($B$5&amp;$B$7&amp;$C23,MOTIVOS!$A:$N,E$7,0)</f>
        <v>23.040197689814196</v>
      </c>
      <c r="F23" s="4">
        <f>VLOOKUP($B$5&amp;$B$7&amp;$C23,MOTIVOS!$A:$N,F$7,0)</f>
        <v>24.343601053246815</v>
      </c>
      <c r="G23" s="4">
        <f>VLOOKUP($B$5&amp;$B$7&amp;$C23,MOTIVOS!$A:$N,G$7,0)</f>
        <v>22.671617953526997</v>
      </c>
      <c r="H23" s="3"/>
      <c r="I23" s="32">
        <f t="shared" si="2"/>
        <v>-1.6719830997198173</v>
      </c>
    </row>
    <row r="24" spans="1:9" ht="18.649999999999999" customHeight="1" x14ac:dyDescent="0.35">
      <c r="A24" s="10"/>
      <c r="B24" s="101"/>
      <c r="C24" s="62" t="s">
        <v>108</v>
      </c>
      <c r="D24" s="4">
        <f>VLOOKUP($B$5&amp;$B$7&amp;$C24,MOTIVOS!$A:$N,D$7,0)</f>
        <v>1.8493873751862577</v>
      </c>
      <c r="E24" s="4">
        <f>VLOOKUP($B$5&amp;$B$7&amp;$C24,MOTIVOS!$A:$N,E$7,0)</f>
        <v>1.767043520234463</v>
      </c>
      <c r="F24" s="4">
        <f>VLOOKUP($B$5&amp;$B$7&amp;$C24,MOTIVOS!$A:$N,F$7,0)</f>
        <v>1.4289599666825703</v>
      </c>
      <c r="G24" s="4">
        <f>VLOOKUP($B$5&amp;$B$7&amp;$C24,MOTIVOS!$A:$N,G$7,0)</f>
        <v>0.59361315169294082</v>
      </c>
      <c r="H24" s="3"/>
      <c r="I24" s="32">
        <f>IFERROR((G24-F24),"-")</f>
        <v>-0.83534681498962948</v>
      </c>
    </row>
    <row r="25" spans="1:9" ht="18.649999999999999" customHeight="1" x14ac:dyDescent="0.35">
      <c r="A25" s="10"/>
      <c r="B25" s="102"/>
      <c r="C25" s="63" t="s">
        <v>109</v>
      </c>
      <c r="D25" s="15">
        <f>VLOOKUP($B$5&amp;$B$7&amp;$C25,MOTIVOS!$A:$N,D$7,0)</f>
        <v>6.0674742438374292</v>
      </c>
      <c r="E25" s="15">
        <f>VLOOKUP($B$5&amp;$B$7&amp;$C25,MOTIVOS!$A:$N,E$7,0)</f>
        <v>4.665508420989946</v>
      </c>
      <c r="F25" s="15">
        <f>VLOOKUP($B$5&amp;$B$7&amp;$C25,MOTIVOS!$A:$N,F$7,0)</f>
        <v>5.4662996171344362</v>
      </c>
      <c r="G25" s="15">
        <f>VLOOKUP($B$5&amp;$B$7&amp;$C25,MOTIVOS!$A:$N,G$7,0)</f>
        <v>4.7571723633519687</v>
      </c>
      <c r="H25" s="3"/>
      <c r="I25" s="79">
        <f>IFERROR((G25-F25),"-")</f>
        <v>-0.70912725378246755</v>
      </c>
    </row>
    <row r="26" spans="1:9" ht="18.649999999999999" customHeight="1" x14ac:dyDescent="0.35">
      <c r="A26" s="10"/>
      <c r="B26" s="100" t="s">
        <v>110</v>
      </c>
      <c r="C26" s="64" t="s">
        <v>111</v>
      </c>
      <c r="D26" s="14">
        <f>VLOOKUP($B$5&amp;$B$7&amp;$C26,MOTIVOS!$A:$N,D$7,0)</f>
        <v>17.095741991015327</v>
      </c>
      <c r="E26" s="14">
        <f>VLOOKUP($B$5&amp;$B$7&amp;$C26,MOTIVOS!$A:$N,E$7,0)</f>
        <v>22.376397468824216</v>
      </c>
      <c r="F26" s="14">
        <f>VLOOKUP($B$5&amp;$B$7&amp;$C26,MOTIVOS!$A:$N,F$7,0)</f>
        <v>18.335369748142107</v>
      </c>
      <c r="G26" s="14">
        <f>VLOOKUP($B$5&amp;$B$7&amp;$C26,MOTIVOS!$A:$N,G$7,0)</f>
        <v>17.735395995134059</v>
      </c>
      <c r="H26" s="3"/>
      <c r="I26" s="33">
        <f>IFERROR((G26-F26),"-")</f>
        <v>-0.59997375300804734</v>
      </c>
    </row>
    <row r="27" spans="1:9" ht="18.649999999999999" customHeight="1" x14ac:dyDescent="0.35">
      <c r="A27" s="10"/>
      <c r="B27" s="101"/>
      <c r="C27" s="62" t="s">
        <v>112</v>
      </c>
      <c r="D27" s="4">
        <f>VLOOKUP($B$5&amp;$B$7&amp;$C27,MOTIVOS!$A:$N,D$7,0)</f>
        <v>0.30449580270467269</v>
      </c>
      <c r="E27" s="4">
        <f>VLOOKUP($B$5&amp;$B$7&amp;$C27,MOTIVOS!$A:$N,E$7,0)</f>
        <v>0.16646663135917622</v>
      </c>
      <c r="F27" s="4">
        <f>VLOOKUP($B$5&amp;$B$7&amp;$C27,MOTIVOS!$A:$N,F$7,0)</f>
        <v>0.38698837503859868</v>
      </c>
      <c r="G27" s="4">
        <f>VLOOKUP($B$5&amp;$B$7&amp;$C27,MOTIVOS!$A:$N,G$7,0)</f>
        <v>1.290889690868118</v>
      </c>
      <c r="H27" s="3"/>
      <c r="I27" s="32">
        <f>IFERROR((G27-F27),"-")</f>
        <v>0.90390131582951927</v>
      </c>
    </row>
    <row r="28" spans="1:9" ht="18.649999999999999" customHeight="1" x14ac:dyDescent="0.35">
      <c r="A28" s="10"/>
      <c r="B28" s="101"/>
      <c r="C28" s="62" t="s">
        <v>113</v>
      </c>
      <c r="D28" s="4">
        <f>VLOOKUP($B$5&amp;$B$7&amp;$C28,MOTIVOS!$A:$N,D$7,0)</f>
        <v>3.6931691079712414</v>
      </c>
      <c r="E28" s="4">
        <f>VLOOKUP($B$5&amp;$B$7&amp;$C28,MOTIVOS!$A:$N,E$7,0)</f>
        <v>3.1341258392027163</v>
      </c>
      <c r="F28" s="4">
        <f>VLOOKUP($B$5&amp;$B$7&amp;$C28,MOTIVOS!$A:$N,F$7,0)</f>
        <v>5.1194213674710607</v>
      </c>
      <c r="G28" s="4">
        <f>VLOOKUP($B$5&amp;$B$7&amp;$C28,MOTIVOS!$A:$N,G$7,0)</f>
        <v>3.4630374357998059</v>
      </c>
      <c r="H28" s="3"/>
      <c r="I28" s="32">
        <f t="shared" ref="I28:I32" si="3">IFERROR((G28-F28),"-")</f>
        <v>-1.6563839316712548</v>
      </c>
    </row>
    <row r="29" spans="1:9" ht="18.649999999999999" customHeight="1" x14ac:dyDescent="0.35">
      <c r="A29" s="10"/>
      <c r="B29" s="101"/>
      <c r="C29" s="62" t="s">
        <v>114</v>
      </c>
      <c r="D29" s="4">
        <f>VLOOKUP($B$5&amp;$B$7&amp;$C29,MOTIVOS!$A:$N,D$7,0)</f>
        <v>0.74846037800019327</v>
      </c>
      <c r="E29" s="4">
        <f>VLOOKUP($B$5&amp;$B$7&amp;$C29,MOTIVOS!$A:$N,E$7,0)</f>
        <v>0.18278694461991019</v>
      </c>
      <c r="F29" s="4">
        <f>VLOOKUP($B$5&amp;$B$7&amp;$C29,MOTIVOS!$A:$N,F$7,0)</f>
        <v>0.72425753523258352</v>
      </c>
      <c r="G29" s="4">
        <f>VLOOKUP($B$5&amp;$B$7&amp;$C29,MOTIVOS!$A:$N,G$7,0)</f>
        <v>0.22379324645795035</v>
      </c>
      <c r="H29" s="3"/>
      <c r="I29" s="32">
        <f t="shared" si="3"/>
        <v>-0.50046428877463311</v>
      </c>
    </row>
    <row r="30" spans="1:9" ht="18.649999999999999" customHeight="1" x14ac:dyDescent="0.35">
      <c r="A30" s="10"/>
      <c r="B30" s="101"/>
      <c r="C30" s="62" t="s">
        <v>115</v>
      </c>
      <c r="D30" s="4">
        <f>VLOOKUP($B$5&amp;$B$7&amp;$C30,MOTIVOS!$A:$N,D$7,0)</f>
        <v>35.927822904451155</v>
      </c>
      <c r="E30" s="4">
        <f>VLOOKUP($B$5&amp;$B$7&amp;$C30,MOTIVOS!$A:$N,E$7,0)</f>
        <v>31.424217189953048</v>
      </c>
      <c r="F30" s="4">
        <f>VLOOKUP($B$5&amp;$B$7&amp;$C30,MOTIVOS!$A:$N,F$7,0)</f>
        <v>31.329919822041703</v>
      </c>
      <c r="G30" s="4">
        <f>VLOOKUP($B$5&amp;$B$7&amp;$C30,MOTIVOS!$A:$N,G$7,0)</f>
        <v>28.143986769819691</v>
      </c>
      <c r="H30" s="3"/>
      <c r="I30" s="32">
        <f t="shared" si="3"/>
        <v>-3.185933052222012</v>
      </c>
    </row>
    <row r="31" spans="1:9" ht="18.649999999999999" customHeight="1" x14ac:dyDescent="0.35">
      <c r="A31" s="10"/>
      <c r="B31" s="101"/>
      <c r="C31" s="62" t="s">
        <v>116</v>
      </c>
      <c r="D31" s="4">
        <f>VLOOKUP($B$5&amp;$B$7&amp;$C31,MOTIVOS!$A:$N,D$7,0)</f>
        <v>17.280282482994114</v>
      </c>
      <c r="E31" s="4">
        <f>VLOOKUP($B$5&amp;$B$7&amp;$C31,MOTIVOS!$A:$N,E$7,0)</f>
        <v>17.754274373403366</v>
      </c>
      <c r="F31" s="4">
        <f>VLOOKUP($B$5&amp;$B$7&amp;$C31,MOTIVOS!$A:$N,F$7,0)</f>
        <v>18.492160662410015</v>
      </c>
      <c r="G31" s="4">
        <f>VLOOKUP($B$5&amp;$B$7&amp;$C31,MOTIVOS!$A:$N,G$7,0)</f>
        <v>19.070522619909639</v>
      </c>
      <c r="H31" s="3"/>
      <c r="I31" s="32">
        <f t="shared" si="3"/>
        <v>0.57836195749962371</v>
      </c>
    </row>
    <row r="32" spans="1:9" ht="18.649999999999999" customHeight="1" x14ac:dyDescent="0.35">
      <c r="A32" s="10"/>
      <c r="B32" s="101"/>
      <c r="C32" s="62" t="s">
        <v>117</v>
      </c>
      <c r="D32" s="4">
        <f>VLOOKUP($B$5&amp;$B$7&amp;$C32,MOTIVOS!$A:$N,D$7,0)</f>
        <v>24.131194721300744</v>
      </c>
      <c r="E32" s="4">
        <f>VLOOKUP($B$5&amp;$B$7&amp;$C32,MOTIVOS!$A:$N,E$7,0)</f>
        <v>24.545009860764292</v>
      </c>
      <c r="F32" s="4">
        <f>VLOOKUP($B$5&amp;$B$7&amp;$C32,MOTIVOS!$A:$N,F$7,0)</f>
        <v>25.213563873417797</v>
      </c>
      <c r="G32" s="4">
        <f>VLOOKUP($B$5&amp;$B$7&amp;$C32,MOTIVOS!$A:$N,G$7,0)</f>
        <v>29.296126360011502</v>
      </c>
      <c r="H32" s="3"/>
      <c r="I32" s="32">
        <f t="shared" si="3"/>
        <v>4.0825624865937051</v>
      </c>
    </row>
    <row r="33" spans="1:9" ht="18.649999999999999" customHeight="1" x14ac:dyDescent="0.35">
      <c r="A33" s="10"/>
      <c r="B33" s="102"/>
      <c r="C33" s="63" t="s">
        <v>118</v>
      </c>
      <c r="D33" s="15">
        <f>VLOOKUP($B$5&amp;$B$7&amp;$C33,MOTIVOS!$A:$N,D$7,0)</f>
        <v>0.81882705349681806</v>
      </c>
      <c r="E33" s="15">
        <f>VLOOKUP($B$5&amp;$B$7&amp;$C33,MOTIVOS!$A:$N,E$7,0)</f>
        <v>0.41672165119041427</v>
      </c>
      <c r="F33" s="15">
        <f>VLOOKUP($B$5&amp;$B$7&amp;$C33,MOTIVOS!$A:$N,F$7,0)</f>
        <v>0.39831761131667404</v>
      </c>
      <c r="G33" s="15">
        <f>VLOOKUP($B$5&amp;$B$7&amp;$C33,MOTIVOS!$A:$N,G$7,0)</f>
        <v>0.77624481726798888</v>
      </c>
      <c r="H33" s="3"/>
      <c r="I33" s="79">
        <f>IFERROR((G33-F33),"-")</f>
        <v>0.37792720595131485</v>
      </c>
    </row>
    <row r="34" spans="1:9" ht="18.649999999999999" customHeight="1" x14ac:dyDescent="0.35">
      <c r="A34" s="10"/>
      <c r="B34" s="100" t="s">
        <v>119</v>
      </c>
      <c r="C34" s="64" t="s">
        <v>120</v>
      </c>
      <c r="D34" s="14">
        <f>VLOOKUP($B$5&amp;$B$7&amp;$C34,MOTIVOS!$A:$N,D$7,0)</f>
        <v>9.563500623965238</v>
      </c>
      <c r="E34" s="14">
        <f>VLOOKUP($B$5&amp;$B$7&amp;$C34,MOTIVOS!$A:$N,E$7,0)</f>
        <v>7.9269577530983817</v>
      </c>
      <c r="F34" s="14">
        <f>VLOOKUP($B$5&amp;$B$7&amp;$C34,MOTIVOS!$A:$N,F$7,0)</f>
        <v>8.6298092544581664</v>
      </c>
      <c r="G34" s="14">
        <f>VLOOKUP($B$5&amp;$B$7&amp;$C34,MOTIVOS!$A:$N,G$7,0)</f>
        <v>8.1129905541006142</v>
      </c>
      <c r="H34" s="3"/>
      <c r="I34" s="33">
        <f>IFERROR((G34-F34),"-")</f>
        <v>-0.51681870035755217</v>
      </c>
    </row>
    <row r="35" spans="1:9" ht="18.649999999999999" customHeight="1" x14ac:dyDescent="0.35">
      <c r="A35" s="10"/>
      <c r="B35" s="101"/>
      <c r="C35" s="62" t="s">
        <v>121</v>
      </c>
      <c r="D35" s="4">
        <f>VLOOKUP($B$5&amp;$B$7&amp;$C35,MOTIVOS!$A:$N,D$7,0)</f>
        <v>0.40873467151300569</v>
      </c>
      <c r="E35" s="4">
        <f>VLOOKUP($B$5&amp;$B$7&amp;$C35,MOTIVOS!$A:$N,E$7,0)</f>
        <v>0.12040391344339682</v>
      </c>
      <c r="F35" s="4">
        <f>VLOOKUP($B$5&amp;$B$7&amp;$C35,MOTIVOS!$A:$N,F$7,0)</f>
        <v>0.24689706000078346</v>
      </c>
      <c r="G35" s="4">
        <f>VLOOKUP($B$5&amp;$B$7&amp;$C35,MOTIVOS!$A:$N,G$7,0)</f>
        <v>0.21633317715252068</v>
      </c>
      <c r="H35" s="3"/>
      <c r="I35" s="32">
        <f>IFERROR((G35-F35),"-")</f>
        <v>-3.056388284826278E-2</v>
      </c>
    </row>
    <row r="36" spans="1:9" ht="18.649999999999999" customHeight="1" x14ac:dyDescent="0.35">
      <c r="A36" s="10"/>
      <c r="B36" s="101"/>
      <c r="C36" s="62" t="s">
        <v>122</v>
      </c>
      <c r="D36" s="4">
        <f>VLOOKUP($B$5&amp;$B$7&amp;$C36,MOTIVOS!$A:$N,D$7,0)</f>
        <v>15.861440500515464</v>
      </c>
      <c r="E36" s="4">
        <f>VLOOKUP($B$5&amp;$B$7&amp;$C36,MOTIVOS!$A:$N,E$7,0)</f>
        <v>17.639876492343653</v>
      </c>
      <c r="F36" s="4">
        <f>VLOOKUP($B$5&amp;$B$7&amp;$C36,MOTIVOS!$A:$N,F$7,0)</f>
        <v>18.082187836867963</v>
      </c>
      <c r="G36" s="4">
        <f>VLOOKUP($B$5&amp;$B$7&amp;$C36,MOTIVOS!$A:$N,G$7,0)</f>
        <v>14.034374142796374</v>
      </c>
      <c r="H36" s="3"/>
      <c r="I36" s="32">
        <f t="shared" ref="I36:I41" si="4">IFERROR((G36-F36),"-")</f>
        <v>-4.0478136940715892</v>
      </c>
    </row>
    <row r="37" spans="1:9" ht="18.649999999999999" customHeight="1" x14ac:dyDescent="0.35">
      <c r="A37" s="10"/>
      <c r="B37" s="101"/>
      <c r="C37" s="62" t="s">
        <v>123</v>
      </c>
      <c r="D37" s="4">
        <f>VLOOKUP($B$5&amp;$B$7&amp;$C37,MOTIVOS!$A:$N,D$7,0)</f>
        <v>29.546777090638233</v>
      </c>
      <c r="E37" s="4">
        <f>VLOOKUP($B$5&amp;$B$7&amp;$C37,MOTIVOS!$A:$N,E$7,0)</f>
        <v>29.314963483210938</v>
      </c>
      <c r="F37" s="4">
        <f>VLOOKUP($B$5&amp;$B$7&amp;$C37,MOTIVOS!$A:$N,F$7,0)</f>
        <v>26.987952833025602</v>
      </c>
      <c r="G37" s="4">
        <f>VLOOKUP($B$5&amp;$B$7&amp;$C37,MOTIVOS!$A:$N,G$7,0)</f>
        <v>31.135941005279911</v>
      </c>
      <c r="H37" s="3"/>
      <c r="I37" s="32">
        <f t="shared" si="4"/>
        <v>4.1479881722543084</v>
      </c>
    </row>
    <row r="38" spans="1:9" ht="18.649999999999999" customHeight="1" x14ac:dyDescent="0.35">
      <c r="A38" s="10"/>
      <c r="B38" s="101"/>
      <c r="C38" s="62" t="s">
        <v>124</v>
      </c>
      <c r="D38" s="4">
        <f>VLOOKUP($B$5&amp;$B$7&amp;$C38,MOTIVOS!$A:$N,D$7,0)</f>
        <v>2.5805270570576786</v>
      </c>
      <c r="E38" s="4">
        <f>VLOOKUP($B$5&amp;$B$7&amp;$C38,MOTIVOS!$A:$N,E$7,0)</f>
        <v>1.9056632347044855</v>
      </c>
      <c r="F38" s="4">
        <f>VLOOKUP($B$5&amp;$B$7&amp;$C38,MOTIVOS!$A:$N,F$7,0)</f>
        <v>2.5579493241683902</v>
      </c>
      <c r="G38" s="4">
        <f>VLOOKUP($B$5&amp;$B$7&amp;$C38,MOTIVOS!$A:$N,G$7,0)</f>
        <v>3.6287756020414639</v>
      </c>
      <c r="H38" s="3"/>
      <c r="I38" s="32">
        <f t="shared" si="4"/>
        <v>1.0708262778730737</v>
      </c>
    </row>
    <row r="39" spans="1:9" ht="18.649999999999999" customHeight="1" x14ac:dyDescent="0.35">
      <c r="A39" s="10"/>
      <c r="B39" s="101"/>
      <c r="C39" s="62" t="s">
        <v>125</v>
      </c>
      <c r="D39" s="4">
        <f>VLOOKUP($B$5&amp;$B$7&amp;$C39,MOTIVOS!$A:$N,D$7,0)</f>
        <v>9.5216920248180195</v>
      </c>
      <c r="E39" s="4">
        <f>VLOOKUP($B$5&amp;$B$7&amp;$C39,MOTIVOS!$A:$N,E$7,0)</f>
        <v>8.147560416939319</v>
      </c>
      <c r="F39" s="4">
        <f>VLOOKUP($B$5&amp;$B$7&amp;$C39,MOTIVOS!$A:$N,F$7,0)</f>
        <v>7.296038695015425</v>
      </c>
      <c r="G39" s="4">
        <f>VLOOKUP($B$5&amp;$B$7&amp;$C39,MOTIVOS!$A:$N,G$7,0)</f>
        <v>8.9520492319733211</v>
      </c>
      <c r="H39" s="3"/>
      <c r="I39" s="32">
        <f t="shared" si="4"/>
        <v>1.6560105369578961</v>
      </c>
    </row>
    <row r="40" spans="1:9" ht="18.649999999999999" customHeight="1" x14ac:dyDescent="0.35">
      <c r="A40" s="10"/>
      <c r="B40" s="101"/>
      <c r="C40" s="62" t="s">
        <v>126</v>
      </c>
      <c r="D40" s="4">
        <f>VLOOKUP($B$5&amp;$B$7&amp;$C40,MOTIVOS!$A:$N,D$7,0)</f>
        <v>23.53200561762997</v>
      </c>
      <c r="E40" s="4">
        <f>VLOOKUP($B$5&amp;$B$7&amp;$C40,MOTIVOS!$A:$N,E$7,0)</f>
        <v>26.079006457383191</v>
      </c>
      <c r="F40" s="4">
        <f>VLOOKUP($B$5&amp;$B$7&amp;$C40,MOTIVOS!$A:$N,F$7,0)</f>
        <v>25.675999997072712</v>
      </c>
      <c r="G40" s="4">
        <f>VLOOKUP($B$5&amp;$B$7&amp;$C40,MOTIVOS!$A:$N,G$7,0)</f>
        <v>23.636423793437569</v>
      </c>
      <c r="H40" s="3"/>
      <c r="I40" s="32">
        <f t="shared" si="4"/>
        <v>-2.0395762036351428</v>
      </c>
    </row>
    <row r="41" spans="1:9" ht="18.649999999999999" customHeight="1" x14ac:dyDescent="0.35">
      <c r="A41" s="10"/>
      <c r="B41" s="101"/>
      <c r="C41" s="62" t="s">
        <v>127</v>
      </c>
      <c r="D41" s="4">
        <f>VLOOKUP($B$5&amp;$B$7&amp;$C41,MOTIVOS!$A:$N,D$7,0)</f>
        <v>2.1524255402386867</v>
      </c>
      <c r="E41" s="4">
        <f>VLOOKUP($B$5&amp;$B$7&amp;$C41,MOTIVOS!$A:$N,E$7,0)</f>
        <v>2.5930393657799424</v>
      </c>
      <c r="F41" s="4">
        <f>VLOOKUP($B$5&amp;$B$7&amp;$C41,MOTIVOS!$A:$N,F$7,0)</f>
        <v>1.9116224339421479</v>
      </c>
      <c r="G41" s="4">
        <f>VLOOKUP($B$5&amp;$B$7&amp;$C41,MOTIVOS!$A:$N,G$7,0)</f>
        <v>3.7364349266163903</v>
      </c>
      <c r="H41" s="3"/>
      <c r="I41" s="32">
        <f t="shared" si="4"/>
        <v>1.8248124926742424</v>
      </c>
    </row>
    <row r="42" spans="1:9" ht="18.649999999999999" customHeight="1" x14ac:dyDescent="0.35">
      <c r="A42" s="10"/>
      <c r="B42" s="102"/>
      <c r="C42" s="63" t="s">
        <v>128</v>
      </c>
      <c r="D42" s="15">
        <f>VLOOKUP($B$5&amp;$B$7&amp;$C42,MOTIVOS!$A:$N,D$7,0)</f>
        <v>6.8328927662885217</v>
      </c>
      <c r="E42" s="15">
        <f>VLOOKUP($B$5&amp;$B$7&amp;$C42,MOTIVOS!$A:$N,E$7,0)</f>
        <v>6.2725292480650188</v>
      </c>
      <c r="F42" s="15">
        <f>VLOOKUP($B$5&amp;$B$7&amp;$C42,MOTIVOS!$A:$N,F$7,0)</f>
        <v>8.6115416120301305</v>
      </c>
      <c r="G42" s="15">
        <f>VLOOKUP($B$5&amp;$B$7&amp;$C42,MOTIVOS!$A:$N,G$7,0)</f>
        <v>6.5466736405750652</v>
      </c>
      <c r="H42" s="3"/>
      <c r="I42" s="32">
        <f>IFERROR((G42-F42),"-")</f>
        <v>-2.0648679714550653</v>
      </c>
    </row>
    <row r="43" spans="1:9" x14ac:dyDescent="0.35">
      <c r="I43" s="68"/>
    </row>
  </sheetData>
  <sheetProtection sheet="1" objects="1" scenarios="1"/>
  <mergeCells count="6">
    <mergeCell ref="D1:G1"/>
    <mergeCell ref="B26:B33"/>
    <mergeCell ref="B34:B42"/>
    <mergeCell ref="B6:C6"/>
    <mergeCell ref="B9:B17"/>
    <mergeCell ref="B18:B25"/>
  </mergeCells>
  <conditionalFormatting sqref="I9:I42">
    <cfRule type="containsErrors" dxfId="6" priority="1">
      <formula>ISERROR(I9)</formula>
    </cfRule>
  </conditionalFormatting>
  <pageMargins left="0.25" right="0.25" top="0.75" bottom="0.75" header="0.3" footer="0.3"/>
  <pageSetup paperSize="9" scale="58" orientation="landscape" r:id="rId1"/>
  <ignoredErrors>
    <ignoredError sqref="B7 B5 E7:G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1</xdr:col>
                    <xdr:colOff>69850</xdr:colOff>
                    <xdr:row>3</xdr:row>
                    <xdr:rowOff>127000</xdr:rowOff>
                  </from>
                  <to>
                    <xdr:col>2</xdr:col>
                    <xdr:colOff>1930400</xdr:colOff>
                    <xdr:row>5</xdr:row>
                    <xdr:rowOff>107950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xdr:col>
                    <xdr:colOff>63500</xdr:colOff>
                    <xdr:row>5</xdr:row>
                    <xdr:rowOff>184150</xdr:rowOff>
                  </from>
                  <to>
                    <xdr:col>2</xdr:col>
                    <xdr:colOff>1917700</xdr:colOff>
                    <xdr:row>7</xdr:row>
                    <xdr:rowOff>25400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8CED8-2CDA-4125-A2A2-A22B7D71BF63}">
  <sheetPr codeName="Hoja4">
    <tabColor theme="7"/>
  </sheetPr>
  <dimension ref="A1:J409"/>
  <sheetViews>
    <sheetView workbookViewId="0">
      <selection activeCell="M13" sqref="M13"/>
    </sheetView>
  </sheetViews>
  <sheetFormatPr baseColWidth="10" defaultColWidth="11.453125" defaultRowHeight="14.5" x14ac:dyDescent="0.35"/>
  <cols>
    <col min="1" max="1" width="93.1796875" bestFit="1" customWidth="1"/>
    <col min="2" max="2" width="41.81640625" bestFit="1" customWidth="1"/>
    <col min="3" max="3" width="20.81640625" bestFit="1" customWidth="1"/>
    <col min="4" max="4" width="31.81640625" bestFit="1" customWidth="1"/>
    <col min="5" max="5" width="23.81640625" style="1" bestFit="1" customWidth="1"/>
  </cols>
  <sheetData>
    <row r="1" spans="1:10" x14ac:dyDescent="0.35">
      <c r="B1">
        <v>0</v>
      </c>
      <c r="C1">
        <v>0</v>
      </c>
      <c r="D1">
        <v>0</v>
      </c>
      <c r="E1" t="s">
        <v>23</v>
      </c>
      <c r="F1" t="s">
        <v>24</v>
      </c>
      <c r="G1" t="s">
        <v>25</v>
      </c>
      <c r="H1" t="s">
        <v>26</v>
      </c>
      <c r="J1">
        <v>0</v>
      </c>
    </row>
    <row r="2" spans="1:10" x14ac:dyDescent="0.35">
      <c r="A2" t="str">
        <f>B2&amp;C2&amp;D2</f>
        <v>DISTRIBUCION VOLUMEN X CRITERIO (kg ó litros)Total AlimentaciónT.ESPAÑA</v>
      </c>
      <c r="B2" t="s">
        <v>71</v>
      </c>
      <c r="C2" t="s">
        <v>15</v>
      </c>
      <c r="D2" t="s">
        <v>22</v>
      </c>
      <c r="E2">
        <v>100</v>
      </c>
      <c r="F2">
        <v>100</v>
      </c>
      <c r="G2">
        <v>100</v>
      </c>
      <c r="H2">
        <v>100</v>
      </c>
      <c r="J2">
        <v>0</v>
      </c>
    </row>
    <row r="3" spans="1:10" x14ac:dyDescent="0.35">
      <c r="A3" t="str">
        <f>B2&amp;C2&amp;D3</f>
        <v>DISTRIBUCION VOLUMEN X CRITERIO (kg ó litros)Total AlimentaciónEN LA CALLE</v>
      </c>
      <c r="B3">
        <v>0</v>
      </c>
      <c r="C3">
        <v>0</v>
      </c>
      <c r="D3" t="s">
        <v>93</v>
      </c>
      <c r="E3">
        <v>6.3067996379540459</v>
      </c>
      <c r="F3">
        <v>5.1020077624115903</v>
      </c>
      <c r="G3">
        <v>6.0657432603925656</v>
      </c>
      <c r="H3">
        <v>5.7298637317575372</v>
      </c>
      <c r="J3">
        <v>0</v>
      </c>
    </row>
    <row r="4" spans="1:10" x14ac:dyDescent="0.35">
      <c r="A4" t="str">
        <f>B2&amp;C2&amp;D4</f>
        <v>DISTRIBUCION VOLUMEN X CRITERIO (kg ó litros)Total AlimentaciónEN CASA DE OTROS</v>
      </c>
      <c r="B4">
        <v>0</v>
      </c>
      <c r="C4">
        <v>0</v>
      </c>
      <c r="D4" t="s">
        <v>94</v>
      </c>
      <c r="E4">
        <v>10.406912032911814</v>
      </c>
      <c r="F4">
        <v>11.749962689855174</v>
      </c>
      <c r="G4">
        <v>8.2846405468742912</v>
      </c>
      <c r="H4">
        <v>15.903800422775872</v>
      </c>
      <c r="J4">
        <v>0</v>
      </c>
    </row>
    <row r="5" spans="1:10" x14ac:dyDescent="0.35">
      <c r="A5" t="str">
        <f>B2&amp;C2&amp;D5</f>
        <v>DISTRIBUCION VOLUMEN X CRITERIO (kg ó litros)Total AlimentaciónEN EL ESTABLECIMIENTO</v>
      </c>
      <c r="B5">
        <v>0</v>
      </c>
      <c r="C5">
        <v>0</v>
      </c>
      <c r="D5" t="s">
        <v>95</v>
      </c>
      <c r="E5">
        <v>43.067590228096705</v>
      </c>
      <c r="F5">
        <v>52.053484611885182</v>
      </c>
      <c r="G5">
        <v>50.651640629506645</v>
      </c>
      <c r="H5">
        <v>46.916609009059172</v>
      </c>
      <c r="J5">
        <v>0</v>
      </c>
    </row>
    <row r="6" spans="1:10" x14ac:dyDescent="0.35">
      <c r="A6" t="str">
        <f>B2&amp;C2&amp;D6</f>
        <v>DISTRIBUCION VOLUMEN X CRITERIO (kg ó litros)Total AlimentaciónEN EL TRABAJO</v>
      </c>
      <c r="B6">
        <v>0</v>
      </c>
      <c r="C6">
        <v>0</v>
      </c>
      <c r="D6" t="s">
        <v>96</v>
      </c>
      <c r="E6">
        <v>7.1163846905311159</v>
      </c>
      <c r="F6">
        <v>6.7476177018703964</v>
      </c>
      <c r="G6">
        <v>7.3743868330510161</v>
      </c>
      <c r="H6">
        <v>6.8813606546683115</v>
      </c>
      <c r="J6">
        <v>0</v>
      </c>
    </row>
    <row r="7" spans="1:10" x14ac:dyDescent="0.35">
      <c r="A7" t="str">
        <f>B2&amp;C2&amp;D7</f>
        <v>DISTRIBUCION VOLUMEN X CRITERIO (kg ó litros)Total AlimentaciónEN COLEGIO/INSTITUTO/UNIV.</v>
      </c>
      <c r="B7">
        <v>0</v>
      </c>
      <c r="C7">
        <v>0</v>
      </c>
      <c r="D7" t="s">
        <v>97</v>
      </c>
      <c r="E7">
        <v>0.72981620380477308</v>
      </c>
      <c r="F7">
        <v>0.12128098860614038</v>
      </c>
      <c r="G7">
        <v>0.15771134112043678</v>
      </c>
      <c r="H7">
        <v>0.30218304638307841</v>
      </c>
      <c r="J7">
        <v>0</v>
      </c>
    </row>
    <row r="8" spans="1:10" x14ac:dyDescent="0.35">
      <c r="A8" t="str">
        <f>B2&amp;C2&amp;D8</f>
        <v>DISTRIBUCION VOLUMEN X CRITERIO (kg ó litros)Total AlimentaciónEN MI CASA</v>
      </c>
      <c r="B8">
        <v>0</v>
      </c>
      <c r="C8">
        <v>0</v>
      </c>
      <c r="D8" t="s">
        <v>98</v>
      </c>
      <c r="E8">
        <v>27.228953857373977</v>
      </c>
      <c r="F8">
        <v>21.034189053721878</v>
      </c>
      <c r="G8">
        <v>22.399482051885087</v>
      </c>
      <c r="H8">
        <v>19.15359398560021</v>
      </c>
      <c r="J8">
        <v>0</v>
      </c>
    </row>
    <row r="9" spans="1:10" x14ac:dyDescent="0.35">
      <c r="A9" t="str">
        <f>B2&amp;C2&amp;D9</f>
        <v>DISTRIBUCION VOLUMEN X CRITERIO (kg ó litros)Total AlimentaciónEN M.TRANSP.(AVION,TREN,AUTOC,E</v>
      </c>
      <c r="B9">
        <v>0</v>
      </c>
      <c r="C9">
        <v>0</v>
      </c>
      <c r="D9" t="s">
        <v>99</v>
      </c>
      <c r="E9">
        <v>0.80323581945167866</v>
      </c>
      <c r="F9">
        <v>0.14527599922377371</v>
      </c>
      <c r="G9">
        <v>0.4692115960789448</v>
      </c>
      <c r="H9">
        <v>0.1166873122926412</v>
      </c>
      <c r="J9">
        <v>0</v>
      </c>
    </row>
    <row r="10" spans="1:10" x14ac:dyDescent="0.35">
      <c r="A10" t="str">
        <f>B2&amp;C2&amp;D10</f>
        <v>DISTRIBUCION VOLUMEN X CRITERIO (kg ó litros)Total AlimentaciónEN OTRO LUGAR</v>
      </c>
      <c r="B10">
        <v>0</v>
      </c>
      <c r="C10">
        <v>0</v>
      </c>
      <c r="D10" t="s">
        <v>100</v>
      </c>
      <c r="E10">
        <v>4.3403051621322417</v>
      </c>
      <c r="F10">
        <v>3.0461808396458219</v>
      </c>
      <c r="G10">
        <v>4.58629882813017</v>
      </c>
      <c r="H10">
        <v>4.995899014150031</v>
      </c>
      <c r="J10">
        <v>0</v>
      </c>
    </row>
    <row r="11" spans="1:10" x14ac:dyDescent="0.35">
      <c r="A11" t="str">
        <f>B2&amp;C2&amp;D11</f>
        <v>DISTRIBUCION VOLUMEN X CRITERIO (kg ó litros)Total AlimentaciónDESAYUNO</v>
      </c>
      <c r="B11">
        <v>0</v>
      </c>
      <c r="C11">
        <v>0</v>
      </c>
      <c r="D11" t="s">
        <v>102</v>
      </c>
      <c r="E11">
        <v>7.0359342830014899</v>
      </c>
      <c r="F11">
        <v>9.0659301446421967</v>
      </c>
      <c r="G11">
        <v>9.8557266522216178</v>
      </c>
      <c r="H11">
        <v>14.878705917384952</v>
      </c>
      <c r="J11">
        <v>0</v>
      </c>
    </row>
    <row r="12" spans="1:10" x14ac:dyDescent="0.35">
      <c r="A12" t="str">
        <f>B2&amp;C2&amp;D12</f>
        <v>DISTRIBUCION VOLUMEN X CRITERIO (kg ó litros)Total AlimentaciónAPERITIVO/ANTES DE COMER</v>
      </c>
      <c r="B12">
        <v>0</v>
      </c>
      <c r="C12">
        <v>0</v>
      </c>
      <c r="D12" t="s">
        <v>103</v>
      </c>
      <c r="E12">
        <v>6.9396463656259204</v>
      </c>
      <c r="F12">
        <v>6.957996854558762</v>
      </c>
      <c r="G12">
        <v>5.4801593870270064</v>
      </c>
      <c r="H12">
        <v>4.8664725335177428</v>
      </c>
      <c r="J12">
        <v>0</v>
      </c>
    </row>
    <row r="13" spans="1:10" x14ac:dyDescent="0.35">
      <c r="A13" t="str">
        <f>B2&amp;C2&amp;D13</f>
        <v>DISTRIBUCION VOLUMEN X CRITERIO (kg ó litros)Total AlimentaciónCOMIDA</v>
      </c>
      <c r="B13">
        <v>0</v>
      </c>
      <c r="C13">
        <v>0</v>
      </c>
      <c r="D13" t="s">
        <v>104</v>
      </c>
      <c r="E13">
        <v>40.221989068213972</v>
      </c>
      <c r="F13">
        <v>41.655353236691049</v>
      </c>
      <c r="G13">
        <v>41.246621127424589</v>
      </c>
      <c r="H13">
        <v>40.878688744778508</v>
      </c>
      <c r="J13">
        <v>0</v>
      </c>
    </row>
    <row r="14" spans="1:10" x14ac:dyDescent="0.35">
      <c r="A14" t="str">
        <f>B2&amp;C2&amp;D14</f>
        <v>DISTRIBUCION VOLUMEN X CRITERIO (kg ó litros)Total AlimentaciónTARDE/MERIENDA</v>
      </c>
      <c r="B14">
        <v>0</v>
      </c>
      <c r="C14">
        <v>0</v>
      </c>
      <c r="D14" t="s">
        <v>105</v>
      </c>
      <c r="E14">
        <v>9.5643700696923482</v>
      </c>
      <c r="F14">
        <v>9.8006338823820816</v>
      </c>
      <c r="G14">
        <v>9.3379141059406869</v>
      </c>
      <c r="H14">
        <v>8.5316002074363873</v>
      </c>
      <c r="J14">
        <v>0</v>
      </c>
    </row>
    <row r="15" spans="1:10" x14ac:dyDescent="0.35">
      <c r="A15" t="str">
        <f>B2&amp;C2&amp;D15</f>
        <v>DISTRIBUCION VOLUMEN X CRITERIO (kg ó litros)Total AlimentaciónANTES DE CENAR</v>
      </c>
      <c r="B15">
        <v>0</v>
      </c>
      <c r="C15">
        <v>0</v>
      </c>
      <c r="D15" t="s">
        <v>106</v>
      </c>
      <c r="E15">
        <v>4.0134412989137838</v>
      </c>
      <c r="F15">
        <v>3.0473390264125615</v>
      </c>
      <c r="G15">
        <v>2.8407148545501721</v>
      </c>
      <c r="H15">
        <v>2.8221270982399029</v>
      </c>
      <c r="J15">
        <v>0</v>
      </c>
    </row>
    <row r="16" spans="1:10" x14ac:dyDescent="0.35">
      <c r="A16" t="str">
        <f>B2&amp;C2&amp;D16</f>
        <v>DISTRIBUCION VOLUMEN X CRITERIO (kg ó litros)Total AlimentaciónCENA</v>
      </c>
      <c r="B16">
        <v>0</v>
      </c>
      <c r="C16">
        <v>0</v>
      </c>
      <c r="D16" t="s">
        <v>107</v>
      </c>
      <c r="E16">
        <v>24.307757713542046</v>
      </c>
      <c r="F16">
        <v>23.040197689814196</v>
      </c>
      <c r="G16">
        <v>24.343601053246815</v>
      </c>
      <c r="H16">
        <v>22.671617953526997</v>
      </c>
      <c r="J16">
        <v>0</v>
      </c>
    </row>
    <row r="17" spans="1:10" x14ac:dyDescent="0.35">
      <c r="A17" t="str">
        <f>B2&amp;C2&amp;D17</f>
        <v>DISTRIBUCION VOLUMEN X CRITERIO (kg ó litros)Total AlimentaciónDESPUES DE LA CENA</v>
      </c>
      <c r="B17">
        <v>0</v>
      </c>
      <c r="C17">
        <v>0</v>
      </c>
      <c r="D17" t="s">
        <v>108</v>
      </c>
      <c r="E17">
        <v>1.8493873751862577</v>
      </c>
      <c r="F17">
        <v>1.767043520234463</v>
      </c>
      <c r="G17">
        <v>1.4289599666825703</v>
      </c>
      <c r="H17">
        <v>0.59361315169294082</v>
      </c>
      <c r="J17">
        <v>0</v>
      </c>
    </row>
    <row r="18" spans="1:10" x14ac:dyDescent="0.35">
      <c r="A18" t="str">
        <f>B2&amp;C2&amp;D18</f>
        <v>DISTRIBUCION VOLUMEN X CRITERIO (kg ó litros)Total AlimentaciónDURANTE EL DIA</v>
      </c>
      <c r="B18">
        <v>0</v>
      </c>
      <c r="C18">
        <v>0</v>
      </c>
      <c r="D18" t="s">
        <v>109</v>
      </c>
      <c r="E18">
        <v>6.0674742438374292</v>
      </c>
      <c r="F18">
        <v>4.665508420989946</v>
      </c>
      <c r="G18">
        <v>5.4662996171344362</v>
      </c>
      <c r="H18">
        <v>4.7571723633519687</v>
      </c>
      <c r="J18">
        <v>0</v>
      </c>
    </row>
    <row r="19" spans="1:10" x14ac:dyDescent="0.35">
      <c r="A19" t="str">
        <f>B2&amp;C2&amp;D19</f>
        <v>DISTRIBUCION VOLUMEN X CRITERIO (kg ó litros)Total AlimentaciónCON AMIGOS</v>
      </c>
      <c r="B19">
        <v>0</v>
      </c>
      <c r="C19">
        <v>0</v>
      </c>
      <c r="D19" t="s">
        <v>111</v>
      </c>
      <c r="E19">
        <v>17.095741991015327</v>
      </c>
      <c r="F19">
        <v>22.376397468824216</v>
      </c>
      <c r="G19">
        <v>18.335369748142107</v>
      </c>
      <c r="H19">
        <v>17.735395995134059</v>
      </c>
      <c r="J19">
        <v>0</v>
      </c>
    </row>
    <row r="20" spans="1:10" x14ac:dyDescent="0.35">
      <c r="A20" t="str">
        <f>B2&amp;C2&amp;D20</f>
        <v>DISTRIBUCION VOLUMEN X CRITERIO (kg ó litros)Total AlimentaciónCON CLIENTES</v>
      </c>
      <c r="B20">
        <v>0</v>
      </c>
      <c r="C20">
        <v>0</v>
      </c>
      <c r="D20" t="s">
        <v>112</v>
      </c>
      <c r="E20">
        <v>0.30449580270467269</v>
      </c>
      <c r="F20">
        <v>0.16646663135917622</v>
      </c>
      <c r="G20">
        <v>0.38698837503859868</v>
      </c>
      <c r="H20">
        <v>1.290889690868118</v>
      </c>
      <c r="J20">
        <v>0</v>
      </c>
    </row>
    <row r="21" spans="1:10" x14ac:dyDescent="0.35">
      <c r="A21" t="str">
        <f>B2&amp;C2&amp;D21</f>
        <v>DISTRIBUCION VOLUMEN X CRITERIO (kg ó litros)Total AlimentaciónCON COMPAÑEROS DE TRABAJO</v>
      </c>
      <c r="B21">
        <v>0</v>
      </c>
      <c r="C21">
        <v>0</v>
      </c>
      <c r="D21" t="s">
        <v>113</v>
      </c>
      <c r="E21">
        <v>3.6931691079712414</v>
      </c>
      <c r="F21">
        <v>3.1341258392027163</v>
      </c>
      <c r="G21">
        <v>5.1194213674710607</v>
      </c>
      <c r="H21">
        <v>3.4630374357998059</v>
      </c>
      <c r="J21">
        <v>0</v>
      </c>
    </row>
    <row r="22" spans="1:10" x14ac:dyDescent="0.35">
      <c r="A22" t="str">
        <f>B2&amp;C2&amp;D22</f>
        <v>DISTRIBUCION VOLUMEN X CRITERIO (kg ó litros)Total AlimentaciónCON COMPAÑEROS DE CLASE</v>
      </c>
      <c r="B22">
        <v>0</v>
      </c>
      <c r="C22">
        <v>0</v>
      </c>
      <c r="D22" t="s">
        <v>114</v>
      </c>
      <c r="E22">
        <v>0.74846037800019327</v>
      </c>
      <c r="F22">
        <v>0.18278694461991019</v>
      </c>
      <c r="G22">
        <v>0.72425753523258352</v>
      </c>
      <c r="H22">
        <v>0.22379324645795035</v>
      </c>
      <c r="J22">
        <v>0</v>
      </c>
    </row>
    <row r="23" spans="1:10" x14ac:dyDescent="0.35">
      <c r="A23" t="str">
        <f>B2&amp;C2&amp;D23</f>
        <v>DISTRIBUCION VOLUMEN X CRITERIO (kg ó litros)Total AlimentaciónCON FAMILIA</v>
      </c>
      <c r="B23">
        <v>0</v>
      </c>
      <c r="C23">
        <v>0</v>
      </c>
      <c r="D23" t="s">
        <v>115</v>
      </c>
      <c r="E23">
        <v>35.927822904451155</v>
      </c>
      <c r="F23">
        <v>31.424217189953048</v>
      </c>
      <c r="G23">
        <v>31.329919822041703</v>
      </c>
      <c r="H23">
        <v>28.143986769819691</v>
      </c>
      <c r="J23">
        <v>0</v>
      </c>
    </row>
    <row r="24" spans="1:10" x14ac:dyDescent="0.35">
      <c r="A24" t="str">
        <f>B2&amp;C2&amp;D24</f>
        <v>DISTRIBUCION VOLUMEN X CRITERIO (kg ó litros)Total AlimentaciónCON LA PAREJA</v>
      </c>
      <c r="B24">
        <v>0</v>
      </c>
      <c r="C24">
        <v>0</v>
      </c>
      <c r="D24" t="s">
        <v>116</v>
      </c>
      <c r="E24">
        <v>17.280282482994114</v>
      </c>
      <c r="F24">
        <v>17.754274373403366</v>
      </c>
      <c r="G24">
        <v>18.492160662410015</v>
      </c>
      <c r="H24">
        <v>19.070522619909639</v>
      </c>
      <c r="J24">
        <v>0</v>
      </c>
    </row>
    <row r="25" spans="1:10" x14ac:dyDescent="0.35">
      <c r="A25" t="str">
        <f>B2&amp;C2&amp;D25</f>
        <v>DISTRIBUCION VOLUMEN X CRITERIO (kg ó litros)Total AlimentaciónESTABA SOLO/A</v>
      </c>
      <c r="B25">
        <v>0</v>
      </c>
      <c r="C25">
        <v>0</v>
      </c>
      <c r="D25" t="s">
        <v>117</v>
      </c>
      <c r="E25">
        <v>24.131194721300744</v>
      </c>
      <c r="F25">
        <v>24.545009860764292</v>
      </c>
      <c r="G25">
        <v>25.213563873417797</v>
      </c>
      <c r="H25">
        <v>29.296126360011502</v>
      </c>
      <c r="J25">
        <v>0</v>
      </c>
    </row>
    <row r="26" spans="1:10" x14ac:dyDescent="0.35">
      <c r="A26" t="str">
        <f>B2&amp;C2&amp;D26</f>
        <v>DISTRIBUCION VOLUMEN X CRITERIO (kg ó litros)Total AlimentaciónOTROS</v>
      </c>
      <c r="B26">
        <v>0</v>
      </c>
      <c r="C26">
        <v>0</v>
      </c>
      <c r="D26" t="s">
        <v>118</v>
      </c>
      <c r="E26">
        <v>0.81882705349681806</v>
      </c>
      <c r="F26">
        <v>0.41672165119041427</v>
      </c>
      <c r="G26">
        <v>0.39831761131667404</v>
      </c>
      <c r="H26">
        <v>0.77624481726798888</v>
      </c>
      <c r="J26">
        <v>0</v>
      </c>
    </row>
    <row r="27" spans="1:10" x14ac:dyDescent="0.35">
      <c r="A27" t="str">
        <f>B2&amp;C2&amp;D27</f>
        <v>DISTRIBUCION VOLUMEN X CRITERIO (kg ó litros)Total AlimentaciónESTAR TRABAJANDO</v>
      </c>
      <c r="B27">
        <v>0</v>
      </c>
      <c r="C27">
        <v>0</v>
      </c>
      <c r="D27" t="s">
        <v>120</v>
      </c>
      <c r="E27">
        <v>9.563500623965238</v>
      </c>
      <c r="F27">
        <v>7.9269577530983817</v>
      </c>
      <c r="G27">
        <v>8.6298092544581664</v>
      </c>
      <c r="H27">
        <v>8.1129905541006142</v>
      </c>
      <c r="J27">
        <v>0</v>
      </c>
    </row>
    <row r="28" spans="1:10" x14ac:dyDescent="0.35">
      <c r="A28" t="str">
        <f>B2&amp;C2&amp;D28</f>
        <v>DISTRIBUCION VOLUMEN X CRITERIO (kg ó litros)Total AlimentaciónCOMIDA DE NEGOCIOS</v>
      </c>
      <c r="B28">
        <v>0</v>
      </c>
      <c r="C28">
        <v>0</v>
      </c>
      <c r="D28" t="s">
        <v>121</v>
      </c>
      <c r="E28">
        <v>0.40873467151300569</v>
      </c>
      <c r="F28">
        <v>0.12040391344339682</v>
      </c>
      <c r="G28">
        <v>0.24689706000078346</v>
      </c>
      <c r="H28">
        <v>0.21633317715252068</v>
      </c>
      <c r="J28">
        <v>0</v>
      </c>
    </row>
    <row r="29" spans="1:10" x14ac:dyDescent="0.35">
      <c r="A29" t="str">
        <f>B2&amp;C2&amp;D29</f>
        <v>DISTRIBUCION VOLUMEN X CRITERIO (kg ó litros)Total AlimentaciónPOR PLACER/RELAX</v>
      </c>
      <c r="B29">
        <v>0</v>
      </c>
      <c r="C29">
        <v>0</v>
      </c>
      <c r="D29" t="s">
        <v>122</v>
      </c>
      <c r="E29">
        <v>15.861440500515464</v>
      </c>
      <c r="F29">
        <v>17.639876492343653</v>
      </c>
      <c r="G29">
        <v>18.082187836867963</v>
      </c>
      <c r="H29">
        <v>14.034374142796374</v>
      </c>
      <c r="J29">
        <v>0</v>
      </c>
    </row>
    <row r="30" spans="1:10" x14ac:dyDescent="0.35">
      <c r="A30" t="str">
        <f>B2&amp;C2&amp;D30</f>
        <v>DISTRIBUCION VOLUMEN X CRITERIO (kg ó litros)Total AlimentaciónTENER HAMBRE/SIN PLANIFICAR</v>
      </c>
      <c r="B30">
        <v>0</v>
      </c>
      <c r="C30">
        <v>0</v>
      </c>
      <c r="D30" t="s">
        <v>123</v>
      </c>
      <c r="E30">
        <v>29.546777090638233</v>
      </c>
      <c r="F30">
        <v>29.314963483210938</v>
      </c>
      <c r="G30">
        <v>26.987952833025602</v>
      </c>
      <c r="H30">
        <v>31.135941005279911</v>
      </c>
      <c r="J30">
        <v>0</v>
      </c>
    </row>
    <row r="31" spans="1:10" x14ac:dyDescent="0.35">
      <c r="A31" t="str">
        <f>B2&amp;C2&amp;D31</f>
        <v>DISTRIBUCION VOLUMEN X CRITERIO (kg ó litros)Total AlimentaciónESTAR DE COMPRAS</v>
      </c>
      <c r="B31">
        <v>0</v>
      </c>
      <c r="C31">
        <v>0</v>
      </c>
      <c r="D31" t="s">
        <v>124</v>
      </c>
      <c r="E31">
        <v>2.5805270570576786</v>
      </c>
      <c r="F31">
        <v>1.9056632347044855</v>
      </c>
      <c r="G31">
        <v>2.5579493241683902</v>
      </c>
      <c r="H31">
        <v>3.6287756020414639</v>
      </c>
      <c r="J31">
        <v>0</v>
      </c>
    </row>
    <row r="32" spans="1:10" x14ac:dyDescent="0.35">
      <c r="A32" t="str">
        <f>B2&amp;C2&amp;D32</f>
        <v>DISTRIBUCION VOLUMEN X CRITERIO (kg ó litros)Total AlimentaciónNO COCINAR EN CASA</v>
      </c>
      <c r="B32">
        <v>0</v>
      </c>
      <c r="C32">
        <v>0</v>
      </c>
      <c r="D32" t="s">
        <v>125</v>
      </c>
      <c r="E32">
        <v>9.5216920248180195</v>
      </c>
      <c r="F32">
        <v>8.147560416939319</v>
      </c>
      <c r="G32">
        <v>7.296038695015425</v>
      </c>
      <c r="H32">
        <v>8.9520492319733211</v>
      </c>
      <c r="J32">
        <v>0</v>
      </c>
    </row>
    <row r="33" spans="1:10" x14ac:dyDescent="0.35">
      <c r="A33" t="str">
        <f>B2&amp;C2&amp;D33</f>
        <v>DISTRIBUCION VOLUMEN X CRITERIO (kg ó litros)Total AlimentaciónCELEBRACION/FIESTA/SALIR TOMAR</v>
      </c>
      <c r="B33">
        <v>0</v>
      </c>
      <c r="C33">
        <v>0</v>
      </c>
      <c r="D33" t="s">
        <v>126</v>
      </c>
      <c r="E33">
        <v>23.53200561762997</v>
      </c>
      <c r="F33">
        <v>26.079006457383191</v>
      </c>
      <c r="G33">
        <v>25.675999997072712</v>
      </c>
      <c r="H33">
        <v>23.636423793437569</v>
      </c>
      <c r="J33">
        <v>0</v>
      </c>
    </row>
    <row r="34" spans="1:10" x14ac:dyDescent="0.35">
      <c r="A34" t="str">
        <f>B2&amp;C2&amp;D34</f>
        <v>DISTRIBUCION VOLUMEN X CRITERIO (kg ó litros)Total AlimentaciónVIENDO DEPORTES</v>
      </c>
      <c r="B34">
        <v>0</v>
      </c>
      <c r="C34">
        <v>0</v>
      </c>
      <c r="D34" t="s">
        <v>127</v>
      </c>
      <c r="E34">
        <v>2.1524255402386867</v>
      </c>
      <c r="F34">
        <v>2.5930393657799424</v>
      </c>
      <c r="G34">
        <v>1.9116224339421479</v>
      </c>
      <c r="H34">
        <v>3.7364349266163903</v>
      </c>
      <c r="J34">
        <v>0</v>
      </c>
    </row>
    <row r="35" spans="1:10" x14ac:dyDescent="0.35">
      <c r="A35" t="str">
        <f>B2&amp;C2&amp;D35</f>
        <v>DISTRIBUCION VOLUMEN X CRITERIO (kg ó litros)Total AlimentaciónOTROS MOTIVOS</v>
      </c>
      <c r="B35">
        <v>0</v>
      </c>
      <c r="C35">
        <v>0</v>
      </c>
      <c r="D35" t="s">
        <v>128</v>
      </c>
      <c r="E35">
        <v>6.8328927662885217</v>
      </c>
      <c r="F35">
        <v>6.2725292480650188</v>
      </c>
      <c r="G35">
        <v>8.6115416120301305</v>
      </c>
      <c r="H35">
        <v>6.5466736405750652</v>
      </c>
      <c r="J35">
        <v>0</v>
      </c>
    </row>
    <row r="36" spans="1:10" x14ac:dyDescent="0.35">
      <c r="A36" t="str">
        <f>B2&amp;C36&amp;D36</f>
        <v>DISTRIBUCION VOLUMEN X CRITERIO (kg ó litros).T.Alimentos TOTAL INGT.ESPAÑA</v>
      </c>
      <c r="B36">
        <v>0</v>
      </c>
      <c r="C36" t="s">
        <v>16</v>
      </c>
      <c r="D36" t="s">
        <v>22</v>
      </c>
      <c r="E36">
        <v>100</v>
      </c>
      <c r="F36">
        <v>100</v>
      </c>
      <c r="G36">
        <v>100</v>
      </c>
      <c r="H36">
        <v>100</v>
      </c>
      <c r="J36">
        <v>0</v>
      </c>
    </row>
    <row r="37" spans="1:10" x14ac:dyDescent="0.35">
      <c r="A37" t="str">
        <f>B2&amp;C36&amp;D37</f>
        <v>DISTRIBUCION VOLUMEN X CRITERIO (kg ó litros).T.Alimentos TOTAL INGEN LA CALLE</v>
      </c>
      <c r="B37">
        <v>0</v>
      </c>
      <c r="C37">
        <v>0</v>
      </c>
      <c r="D37" t="s">
        <v>93</v>
      </c>
      <c r="E37">
        <v>3.5240971791259401</v>
      </c>
      <c r="F37">
        <v>2.9169876130948529</v>
      </c>
      <c r="G37">
        <v>4.0790007552325989</v>
      </c>
      <c r="H37">
        <v>3.6157198569178268</v>
      </c>
      <c r="J37">
        <v>0</v>
      </c>
    </row>
    <row r="38" spans="1:10" x14ac:dyDescent="0.35">
      <c r="A38" t="str">
        <f>B2&amp;C36&amp;D38</f>
        <v>DISTRIBUCION VOLUMEN X CRITERIO (kg ó litros).T.Alimentos TOTAL INGEN CASA DE OTROS</v>
      </c>
      <c r="B38">
        <v>0</v>
      </c>
      <c r="C38">
        <v>0</v>
      </c>
      <c r="D38" t="s">
        <v>94</v>
      </c>
      <c r="E38">
        <v>11.793634644074706</v>
      </c>
      <c r="F38">
        <v>13.560205122739355</v>
      </c>
      <c r="G38">
        <v>11.298972626401994</v>
      </c>
      <c r="H38">
        <v>14.397138067760482</v>
      </c>
      <c r="J38">
        <v>0</v>
      </c>
    </row>
    <row r="39" spans="1:10" x14ac:dyDescent="0.35">
      <c r="A39" t="str">
        <f>B2&amp;C36&amp;D39</f>
        <v>DISTRIBUCION VOLUMEN X CRITERIO (kg ó litros).T.Alimentos TOTAL INGEN EL ESTABLECIMIENTO</v>
      </c>
      <c r="B39">
        <v>0</v>
      </c>
      <c r="C39">
        <v>0</v>
      </c>
      <c r="D39" t="s">
        <v>95</v>
      </c>
      <c r="E39">
        <v>36.386056731524391</v>
      </c>
      <c r="F39">
        <v>44.970856917477803</v>
      </c>
      <c r="G39">
        <v>47.290748793478883</v>
      </c>
      <c r="H39">
        <v>44.090919327824537</v>
      </c>
      <c r="J39">
        <v>0</v>
      </c>
    </row>
    <row r="40" spans="1:10" x14ac:dyDescent="0.35">
      <c r="A40" t="str">
        <f>B2&amp;C36&amp;D40</f>
        <v>DISTRIBUCION VOLUMEN X CRITERIO (kg ó litros).T.Alimentos TOTAL INGEN EL TRABAJO</v>
      </c>
      <c r="B40">
        <v>0</v>
      </c>
      <c r="C40">
        <v>0</v>
      </c>
      <c r="D40" t="s">
        <v>96</v>
      </c>
      <c r="E40">
        <v>4.473195806924303</v>
      </c>
      <c r="F40">
        <v>5.1214519595733785</v>
      </c>
      <c r="G40">
        <v>6.5813951238266828</v>
      </c>
      <c r="H40">
        <v>5.9368261158212343</v>
      </c>
      <c r="J40">
        <v>0</v>
      </c>
    </row>
    <row r="41" spans="1:10" x14ac:dyDescent="0.35">
      <c r="A41" t="str">
        <f>B2&amp;C36&amp;D41</f>
        <v>DISTRIBUCION VOLUMEN X CRITERIO (kg ó litros).T.Alimentos TOTAL INGEN COLEGIO/INSTITUTO/UNIV.</v>
      </c>
      <c r="B41">
        <v>0</v>
      </c>
      <c r="C41">
        <v>0</v>
      </c>
      <c r="D41" t="s">
        <v>97</v>
      </c>
      <c r="E41">
        <v>0.55701770017686381</v>
      </c>
      <c r="F41">
        <v>7.723021800299544E-2</v>
      </c>
      <c r="G41">
        <v>5.9377130789351973E-2</v>
      </c>
      <c r="H41">
        <v>0.16500830591622501</v>
      </c>
      <c r="J41">
        <v>0</v>
      </c>
    </row>
    <row r="42" spans="1:10" x14ac:dyDescent="0.35">
      <c r="A42" t="str">
        <f>B2&amp;C36&amp;D42</f>
        <v>DISTRIBUCION VOLUMEN X CRITERIO (kg ó litros).T.Alimentos TOTAL INGEN MI CASA</v>
      </c>
      <c r="B42">
        <v>0</v>
      </c>
      <c r="C42">
        <v>0</v>
      </c>
      <c r="D42" t="s">
        <v>98</v>
      </c>
      <c r="E42">
        <v>39.271235617394225</v>
      </c>
      <c r="F42">
        <v>31.223232714057382</v>
      </c>
      <c r="G42">
        <v>26.470329259578858</v>
      </c>
      <c r="H42">
        <v>27.677739303484344</v>
      </c>
      <c r="J42">
        <v>0</v>
      </c>
    </row>
    <row r="43" spans="1:10" x14ac:dyDescent="0.35">
      <c r="A43" t="str">
        <f>B2&amp;C36&amp;D43</f>
        <v>DISTRIBUCION VOLUMEN X CRITERIO (kg ó litros).T.Alimentos TOTAL INGEN M.TRANSP.(AVION,TREN,AUTOC,E</v>
      </c>
      <c r="B43">
        <v>0</v>
      </c>
      <c r="C43">
        <v>0</v>
      </c>
      <c r="D43" t="s">
        <v>99</v>
      </c>
      <c r="E43">
        <v>0.15812706547980959</v>
      </c>
      <c r="F43">
        <v>0.18601779553348366</v>
      </c>
      <c r="G43" t="s">
        <v>91</v>
      </c>
      <c r="H43">
        <v>3.1369463410808755E-2</v>
      </c>
      <c r="J43">
        <v>0</v>
      </c>
    </row>
    <row r="44" spans="1:10" x14ac:dyDescent="0.35">
      <c r="A44" t="str">
        <f>B2&amp;C36&amp;D44</f>
        <v>DISTRIBUCION VOLUMEN X CRITERIO (kg ó litros).T.Alimentos TOTAL INGEN OTRO LUGAR</v>
      </c>
      <c r="B44">
        <v>0</v>
      </c>
      <c r="C44">
        <v>0</v>
      </c>
      <c r="D44" t="s">
        <v>100</v>
      </c>
      <c r="E44">
        <v>3.8366318163249336</v>
      </c>
      <c r="F44">
        <v>1.9440178730435773</v>
      </c>
      <c r="G44">
        <v>4.2001982510270333</v>
      </c>
      <c r="H44">
        <v>4.0852794806478183</v>
      </c>
      <c r="J44">
        <v>0</v>
      </c>
    </row>
    <row r="45" spans="1:10" x14ac:dyDescent="0.35">
      <c r="A45" t="str">
        <f>B2&amp;C36&amp;D45</f>
        <v>DISTRIBUCION VOLUMEN X CRITERIO (kg ó litros).T.Alimentos TOTAL INGDESAYUNO</v>
      </c>
      <c r="B45">
        <v>0</v>
      </c>
      <c r="C45">
        <v>0</v>
      </c>
      <c r="D45" t="s">
        <v>102</v>
      </c>
      <c r="E45">
        <v>6.1297046436127376</v>
      </c>
      <c r="F45">
        <v>7.7620403457942784</v>
      </c>
      <c r="G45">
        <v>8.5295419207623731</v>
      </c>
      <c r="H45">
        <v>13.276930162719744</v>
      </c>
      <c r="J45">
        <v>0</v>
      </c>
    </row>
    <row r="46" spans="1:10" x14ac:dyDescent="0.35">
      <c r="A46" t="str">
        <f>B2&amp;C36&amp;D46</f>
        <v>DISTRIBUCION VOLUMEN X CRITERIO (kg ó litros).T.Alimentos TOTAL INGAPERITIVO/ANTES DE COMER</v>
      </c>
      <c r="B46">
        <v>0</v>
      </c>
      <c r="C46">
        <v>0</v>
      </c>
      <c r="D46" t="s">
        <v>103</v>
      </c>
      <c r="E46">
        <v>3.2341276289793339</v>
      </c>
      <c r="F46">
        <v>4.3905793163550211</v>
      </c>
      <c r="G46">
        <v>2.1934040191745954</v>
      </c>
      <c r="H46">
        <v>2.5919769899405973</v>
      </c>
      <c r="J46">
        <v>0</v>
      </c>
    </row>
    <row r="47" spans="1:10" x14ac:dyDescent="0.35">
      <c r="A47" t="str">
        <f>B2&amp;C36&amp;D47</f>
        <v>DISTRIBUCION VOLUMEN X CRITERIO (kg ó litros).T.Alimentos TOTAL INGCOMIDA</v>
      </c>
      <c r="B47">
        <v>0</v>
      </c>
      <c r="C47">
        <v>0</v>
      </c>
      <c r="D47" t="s">
        <v>104</v>
      </c>
      <c r="E47">
        <v>45.600133425322319</v>
      </c>
      <c r="F47">
        <v>46.382284309313846</v>
      </c>
      <c r="G47">
        <v>43.093197779658873</v>
      </c>
      <c r="H47">
        <v>45.061585783111653</v>
      </c>
      <c r="J47">
        <v>0</v>
      </c>
    </row>
    <row r="48" spans="1:10" x14ac:dyDescent="0.35">
      <c r="A48" t="str">
        <f>B2&amp;C36&amp;D48</f>
        <v>DISTRIBUCION VOLUMEN X CRITERIO (kg ó litros).T.Alimentos TOTAL INGTARDE/MERIENDA</v>
      </c>
      <c r="B48">
        <v>0</v>
      </c>
      <c r="C48">
        <v>0</v>
      </c>
      <c r="D48" t="s">
        <v>105</v>
      </c>
      <c r="E48">
        <v>5.7570794863119179</v>
      </c>
      <c r="F48">
        <v>7.617099610032799</v>
      </c>
      <c r="G48">
        <v>8.080136408673118</v>
      </c>
      <c r="H48">
        <v>6.0008920635129446</v>
      </c>
      <c r="J48">
        <v>0</v>
      </c>
    </row>
    <row r="49" spans="1:10" x14ac:dyDescent="0.35">
      <c r="A49" t="str">
        <f>B2&amp;C36&amp;D49</f>
        <v>DISTRIBUCION VOLUMEN X CRITERIO (kg ó litros).T.Alimentos TOTAL INGANTES DE CENAR</v>
      </c>
      <c r="B49">
        <v>0</v>
      </c>
      <c r="C49">
        <v>0</v>
      </c>
      <c r="D49" t="s">
        <v>106</v>
      </c>
      <c r="E49">
        <v>1.799812154442914</v>
      </c>
      <c r="F49">
        <v>1.6398971259584214</v>
      </c>
      <c r="G49">
        <v>0.87533076572523916</v>
      </c>
      <c r="H49">
        <v>1.5502811171090023</v>
      </c>
      <c r="J49">
        <v>0</v>
      </c>
    </row>
    <row r="50" spans="1:10" x14ac:dyDescent="0.35">
      <c r="A50" t="str">
        <f>B2&amp;C36&amp;D50</f>
        <v>DISTRIBUCION VOLUMEN X CRITERIO (kg ó litros).T.Alimentos TOTAL INGCENA</v>
      </c>
      <c r="B50">
        <v>0</v>
      </c>
      <c r="C50">
        <v>0</v>
      </c>
      <c r="D50" t="s">
        <v>107</v>
      </c>
      <c r="E50">
        <v>32.945326030121073</v>
      </c>
      <c r="F50">
        <v>30.789343334276058</v>
      </c>
      <c r="G50">
        <v>33.298241914672431</v>
      </c>
      <c r="H50">
        <v>29.670102477571142</v>
      </c>
      <c r="J50">
        <v>0</v>
      </c>
    </row>
    <row r="51" spans="1:10" x14ac:dyDescent="0.35">
      <c r="A51" t="str">
        <f>B2&amp;C36&amp;D51</f>
        <v>DISTRIBUCION VOLUMEN X CRITERIO (kg ó litros).T.Alimentos TOTAL INGDESPUES DE LA CENA</v>
      </c>
      <c r="B51">
        <v>0</v>
      </c>
      <c r="C51">
        <v>0</v>
      </c>
      <c r="D51" t="s">
        <v>108</v>
      </c>
      <c r="E51">
        <v>1.4967591541296599</v>
      </c>
      <c r="F51">
        <v>0.29861069173395938</v>
      </c>
      <c r="G51">
        <v>1.1076025988832572</v>
      </c>
      <c r="H51">
        <v>0.14728382517499786</v>
      </c>
      <c r="J51">
        <v>0</v>
      </c>
    </row>
    <row r="52" spans="1:10" x14ac:dyDescent="0.35">
      <c r="A52" t="str">
        <f>B2&amp;C36&amp;D52</f>
        <v>DISTRIBUCION VOLUMEN X CRITERIO (kg ó litros).T.Alimentos TOTAL INGDURANTE EL DIA</v>
      </c>
      <c r="B52">
        <v>0</v>
      </c>
      <c r="C52">
        <v>0</v>
      </c>
      <c r="D52" t="s">
        <v>109</v>
      </c>
      <c r="E52">
        <v>3.0370592211182323</v>
      </c>
      <c r="F52">
        <v>1.1201452976128521</v>
      </c>
      <c r="G52">
        <v>2.8225426843676167</v>
      </c>
      <c r="H52">
        <v>1.7009463112487442</v>
      </c>
      <c r="J52">
        <v>0</v>
      </c>
    </row>
    <row r="53" spans="1:10" x14ac:dyDescent="0.35">
      <c r="A53" t="str">
        <f>B2&amp;C36&amp;D53</f>
        <v>DISTRIBUCION VOLUMEN X CRITERIO (kg ó litros).T.Alimentos TOTAL INGCON AMIGOS</v>
      </c>
      <c r="B53">
        <v>0</v>
      </c>
      <c r="C53">
        <v>0</v>
      </c>
      <c r="D53" t="s">
        <v>111</v>
      </c>
      <c r="E53">
        <v>15.422641628663955</v>
      </c>
      <c r="F53">
        <v>21.871974658059905</v>
      </c>
      <c r="G53">
        <v>18.885716428206401</v>
      </c>
      <c r="H53">
        <v>18.82153265291188</v>
      </c>
      <c r="J53">
        <v>0</v>
      </c>
    </row>
    <row r="54" spans="1:10" x14ac:dyDescent="0.35">
      <c r="A54" t="str">
        <f>B2&amp;C36&amp;D54</f>
        <v>DISTRIBUCION VOLUMEN X CRITERIO (kg ó litros).T.Alimentos TOTAL INGCON CLIENTES</v>
      </c>
      <c r="B54">
        <v>0</v>
      </c>
      <c r="C54">
        <v>0</v>
      </c>
      <c r="D54" t="s">
        <v>112</v>
      </c>
      <c r="E54">
        <v>0.34266615208117485</v>
      </c>
      <c r="F54">
        <v>0.15635825534298964</v>
      </c>
      <c r="G54">
        <v>0.47137610311004402</v>
      </c>
      <c r="H54">
        <v>1.8797083382800048</v>
      </c>
      <c r="J54">
        <v>0</v>
      </c>
    </row>
    <row r="55" spans="1:10" x14ac:dyDescent="0.35">
      <c r="A55" t="str">
        <f>B2&amp;C36&amp;D55</f>
        <v>DISTRIBUCION VOLUMEN X CRITERIO (kg ó litros).T.Alimentos TOTAL INGCON COMPAÑEROS DE TRABAJO</v>
      </c>
      <c r="B55">
        <v>0</v>
      </c>
      <c r="C55">
        <v>0</v>
      </c>
      <c r="D55" t="s">
        <v>113</v>
      </c>
      <c r="E55">
        <v>2.3689659468187725</v>
      </c>
      <c r="F55">
        <v>2.014866042567085</v>
      </c>
      <c r="G55">
        <v>5.1326624261644671</v>
      </c>
      <c r="H55">
        <v>2.5351629657208248</v>
      </c>
      <c r="J55">
        <v>0</v>
      </c>
    </row>
    <row r="56" spans="1:10" x14ac:dyDescent="0.35">
      <c r="A56" t="str">
        <f>B2&amp;C36&amp;D56</f>
        <v>DISTRIBUCION VOLUMEN X CRITERIO (kg ó litros).T.Alimentos TOTAL INGCON COMPAÑEROS DE CLASE</v>
      </c>
      <c r="B56">
        <v>0</v>
      </c>
      <c r="C56">
        <v>0</v>
      </c>
      <c r="D56" t="s">
        <v>114</v>
      </c>
      <c r="E56">
        <v>0.89516099568477425</v>
      </c>
      <c r="F56">
        <v>0.19848117862288975</v>
      </c>
      <c r="G56">
        <v>0.82482743737581132</v>
      </c>
      <c r="H56">
        <v>0.33062333839479335</v>
      </c>
      <c r="J56">
        <v>0</v>
      </c>
    </row>
    <row r="57" spans="1:10" x14ac:dyDescent="0.35">
      <c r="A57" t="str">
        <f>B2&amp;C36&amp;D57</f>
        <v>DISTRIBUCION VOLUMEN X CRITERIO (kg ó litros).T.Alimentos TOTAL INGCON FAMILIA</v>
      </c>
      <c r="B57">
        <v>0</v>
      </c>
      <c r="C57">
        <v>0</v>
      </c>
      <c r="D57" t="s">
        <v>115</v>
      </c>
      <c r="E57">
        <v>43.258388000035772</v>
      </c>
      <c r="F57">
        <v>35.498145764812186</v>
      </c>
      <c r="G57">
        <v>34.328283296331655</v>
      </c>
      <c r="H57">
        <v>33.222785359035271</v>
      </c>
      <c r="J57">
        <v>0</v>
      </c>
    </row>
    <row r="58" spans="1:10" x14ac:dyDescent="0.35">
      <c r="A58" t="str">
        <f>B2&amp;C36&amp;D58</f>
        <v>DISTRIBUCION VOLUMEN X CRITERIO (kg ó litros).T.Alimentos TOTAL INGCON LA PAREJA</v>
      </c>
      <c r="B58">
        <v>0</v>
      </c>
      <c r="C58">
        <v>0</v>
      </c>
      <c r="D58" t="s">
        <v>116</v>
      </c>
      <c r="E58">
        <v>19.115174910696727</v>
      </c>
      <c r="F58">
        <v>19.67524322402106</v>
      </c>
      <c r="G58">
        <v>21.186588604739974</v>
      </c>
      <c r="H58">
        <v>19.389922189314181</v>
      </c>
      <c r="J58">
        <v>0</v>
      </c>
    </row>
    <row r="59" spans="1:10" x14ac:dyDescent="0.35">
      <c r="A59" t="str">
        <f>B2&amp;C36&amp;D59</f>
        <v>DISTRIBUCION VOLUMEN X CRITERIO (kg ó litros).T.Alimentos TOTAL INGESTABA SOLO/A</v>
      </c>
      <c r="B59">
        <v>0</v>
      </c>
      <c r="C59">
        <v>0</v>
      </c>
      <c r="D59" t="s">
        <v>117</v>
      </c>
      <c r="E59">
        <v>18.225080126793486</v>
      </c>
      <c r="F59">
        <v>20.195244509013321</v>
      </c>
      <c r="G59">
        <v>18.831028003643137</v>
      </c>
      <c r="H59">
        <v>23.347086181339112</v>
      </c>
      <c r="J59">
        <v>0</v>
      </c>
    </row>
    <row r="60" spans="1:10" x14ac:dyDescent="0.35">
      <c r="A60" t="str">
        <f>B2&amp;C36&amp;D60</f>
        <v>DISTRIBUCION VOLUMEN X CRITERIO (kg ó litros).T.Alimentos TOTAL INGOTROS</v>
      </c>
      <c r="B60">
        <v>0</v>
      </c>
      <c r="C60">
        <v>0</v>
      </c>
      <c r="D60" t="s">
        <v>118</v>
      </c>
      <c r="E60">
        <v>0.37191936091891126</v>
      </c>
      <c r="F60">
        <v>0.3896845498922869</v>
      </c>
      <c r="G60">
        <v>0.33951510064934126</v>
      </c>
      <c r="H60">
        <v>0.47317941349061043</v>
      </c>
      <c r="J60">
        <v>0</v>
      </c>
    </row>
    <row r="61" spans="1:10" x14ac:dyDescent="0.35">
      <c r="A61" t="str">
        <f>B2&amp;C36&amp;D61</f>
        <v>DISTRIBUCION VOLUMEN X CRITERIO (kg ó litros).T.Alimentos TOTAL INGESTAR TRABAJANDO</v>
      </c>
      <c r="B61">
        <v>0</v>
      </c>
      <c r="C61">
        <v>0</v>
      </c>
      <c r="D61" t="s">
        <v>120</v>
      </c>
      <c r="E61">
        <v>5.3535832917583139</v>
      </c>
      <c r="F61">
        <v>3.5853551014195988</v>
      </c>
      <c r="G61">
        <v>6.3188630304226185</v>
      </c>
      <c r="H61">
        <v>4.1163830868965841</v>
      </c>
      <c r="J61">
        <v>0</v>
      </c>
    </row>
    <row r="62" spans="1:10" x14ac:dyDescent="0.35">
      <c r="A62" t="str">
        <f>B2&amp;C36&amp;D62</f>
        <v>DISTRIBUCION VOLUMEN X CRITERIO (kg ó litros).T.Alimentos TOTAL INGCOMIDA DE NEGOCIOS</v>
      </c>
      <c r="B62">
        <v>0</v>
      </c>
      <c r="C62">
        <v>0</v>
      </c>
      <c r="D62" t="s">
        <v>121</v>
      </c>
      <c r="E62">
        <v>0.3374517289865932</v>
      </c>
      <c r="F62">
        <v>0.18462732793657466</v>
      </c>
      <c r="G62">
        <v>0.30352161755738077</v>
      </c>
      <c r="H62">
        <v>0.15689057286267416</v>
      </c>
      <c r="J62">
        <v>0</v>
      </c>
    </row>
    <row r="63" spans="1:10" x14ac:dyDescent="0.35">
      <c r="A63" t="str">
        <f>B2&amp;C36&amp;D63</f>
        <v>DISTRIBUCION VOLUMEN X CRITERIO (kg ó litros).T.Alimentos TOTAL INGPOR PLACER/RELAX</v>
      </c>
      <c r="B63">
        <v>0</v>
      </c>
      <c r="C63">
        <v>0</v>
      </c>
      <c r="D63" t="s">
        <v>122</v>
      </c>
      <c r="E63">
        <v>16.340398146497463</v>
      </c>
      <c r="F63">
        <v>17.655957789507397</v>
      </c>
      <c r="G63">
        <v>17.665820601392284</v>
      </c>
      <c r="H63">
        <v>15.387234767644909</v>
      </c>
      <c r="J63">
        <v>0</v>
      </c>
    </row>
    <row r="64" spans="1:10" x14ac:dyDescent="0.35">
      <c r="A64" t="str">
        <f>B2&amp;C36&amp;D64</f>
        <v>DISTRIBUCION VOLUMEN X CRITERIO (kg ó litros).T.Alimentos TOTAL INGTENER HAMBRE/SIN PLANIFICAR</v>
      </c>
      <c r="B64">
        <v>0</v>
      </c>
      <c r="C64">
        <v>0</v>
      </c>
      <c r="D64" t="s">
        <v>123</v>
      </c>
      <c r="E64">
        <v>32.620247022017487</v>
      </c>
      <c r="F64">
        <v>30.62030121487545</v>
      </c>
      <c r="G64">
        <v>26.525938884641771</v>
      </c>
      <c r="H64">
        <v>29.114765803936976</v>
      </c>
      <c r="J64">
        <v>0</v>
      </c>
    </row>
    <row r="65" spans="1:10" x14ac:dyDescent="0.35">
      <c r="A65" t="str">
        <f>B2&amp;C36&amp;D65</f>
        <v>DISTRIBUCION VOLUMEN X CRITERIO (kg ó litros).T.Alimentos TOTAL INGESTAR DE COMPRAS</v>
      </c>
      <c r="B65">
        <v>0</v>
      </c>
      <c r="C65">
        <v>0</v>
      </c>
      <c r="D65" t="s">
        <v>124</v>
      </c>
      <c r="E65">
        <v>1.7754607352669589</v>
      </c>
      <c r="F65">
        <v>2.3628759757838913</v>
      </c>
      <c r="G65">
        <v>2.2413270067249229</v>
      </c>
      <c r="H65">
        <v>2.5033878955448237</v>
      </c>
      <c r="J65">
        <v>0</v>
      </c>
    </row>
    <row r="66" spans="1:10" x14ac:dyDescent="0.35">
      <c r="A66" t="str">
        <f>B2&amp;C36&amp;D66</f>
        <v>DISTRIBUCION VOLUMEN X CRITERIO (kg ó litros).T.Alimentos TOTAL INGNO COCINAR EN CASA</v>
      </c>
      <c r="B66">
        <v>0</v>
      </c>
      <c r="C66">
        <v>0</v>
      </c>
      <c r="D66" t="s">
        <v>125</v>
      </c>
      <c r="E66">
        <v>14.962914405873562</v>
      </c>
      <c r="F66">
        <v>11.884561259699732</v>
      </c>
      <c r="G66">
        <v>9.626732095928265</v>
      </c>
      <c r="H66">
        <v>13.84014406672901</v>
      </c>
      <c r="J66">
        <v>0</v>
      </c>
    </row>
    <row r="67" spans="1:10" x14ac:dyDescent="0.35">
      <c r="A67" t="str">
        <f>B2&amp;C36&amp;D67</f>
        <v>DISTRIBUCION VOLUMEN X CRITERIO (kg ó litros).T.Alimentos TOTAL INGCELEBRACION/FIESTA/SALIR TOMAR</v>
      </c>
      <c r="B67">
        <v>0</v>
      </c>
      <c r="C67">
        <v>0</v>
      </c>
      <c r="D67" t="s">
        <v>126</v>
      </c>
      <c r="E67">
        <v>21.89371013826856</v>
      </c>
      <c r="F67">
        <v>25.719929050502028</v>
      </c>
      <c r="G67">
        <v>27.162672690812983</v>
      </c>
      <c r="H67">
        <v>24.477795582519743</v>
      </c>
      <c r="J67">
        <v>0</v>
      </c>
    </row>
    <row r="68" spans="1:10" x14ac:dyDescent="0.35">
      <c r="A68" t="str">
        <f>B2&amp;C36&amp;D68</f>
        <v>DISTRIBUCION VOLUMEN X CRITERIO (kg ó litros).T.Alimentos TOTAL INGVIENDO DEPORTES</v>
      </c>
      <c r="B68">
        <v>0</v>
      </c>
      <c r="C68">
        <v>0</v>
      </c>
      <c r="D68" t="s">
        <v>127</v>
      </c>
      <c r="E68">
        <v>2.9985727942524791</v>
      </c>
      <c r="F68">
        <v>3.9153026638902668</v>
      </c>
      <c r="G68">
        <v>3.0588657216421957</v>
      </c>
      <c r="H68">
        <v>5.5683003528696071</v>
      </c>
      <c r="J68">
        <v>0</v>
      </c>
    </row>
    <row r="69" spans="1:10" x14ac:dyDescent="0.35">
      <c r="A69" t="str">
        <f>B2&amp;C36&amp;D69</f>
        <v>DISTRIBUCION VOLUMEN X CRITERIO (kg ó litros).T.Alimentos TOTAL INGOTROS MOTIVOS</v>
      </c>
      <c r="B69">
        <v>0</v>
      </c>
      <c r="C69">
        <v>0</v>
      </c>
      <c r="D69" t="s">
        <v>128</v>
      </c>
      <c r="E69">
        <v>3.7176599885191215</v>
      </c>
      <c r="F69">
        <v>4.0710891462695669</v>
      </c>
      <c r="G69">
        <v>7.0962558446841726</v>
      </c>
      <c r="H69">
        <v>4.835096870666268</v>
      </c>
      <c r="J69">
        <v>0</v>
      </c>
    </row>
    <row r="70" spans="1:10" x14ac:dyDescent="0.35">
      <c r="A70" t="str">
        <f>B2&amp;C70&amp;D70</f>
        <v>DISTRIBUCION VOLUMEN X CRITERIO (kg ó litros)Total BebidasT.ESPAÑA</v>
      </c>
      <c r="B70">
        <v>0</v>
      </c>
      <c r="C70" t="s">
        <v>17</v>
      </c>
      <c r="D70" t="s">
        <v>22</v>
      </c>
      <c r="E70">
        <v>100</v>
      </c>
      <c r="F70">
        <v>100</v>
      </c>
      <c r="G70">
        <v>100</v>
      </c>
      <c r="H70">
        <v>100</v>
      </c>
      <c r="J70">
        <v>0</v>
      </c>
    </row>
    <row r="71" spans="1:10" x14ac:dyDescent="0.35">
      <c r="A71" t="str">
        <f>B2&amp;C70&amp;D71</f>
        <v>DISTRIBUCION VOLUMEN X CRITERIO (kg ó litros)Total BebidasEN LA CALLE</v>
      </c>
      <c r="B71">
        <v>0</v>
      </c>
      <c r="C71">
        <v>0</v>
      </c>
      <c r="D71" t="s">
        <v>93</v>
      </c>
      <c r="E71">
        <v>7.8166003566348428</v>
      </c>
      <c r="F71">
        <v>6.2738043999303743</v>
      </c>
      <c r="G71">
        <v>6.5259501885360987</v>
      </c>
      <c r="H71">
        <v>6.9279756885597026</v>
      </c>
      <c r="J71">
        <v>0</v>
      </c>
    </row>
    <row r="72" spans="1:10" x14ac:dyDescent="0.35">
      <c r="A72" t="str">
        <f>B2&amp;C70&amp;D72</f>
        <v>DISTRIBUCION VOLUMEN X CRITERIO (kg ó litros)Total BebidasEN CASA DE OTROS</v>
      </c>
      <c r="B72">
        <v>0</v>
      </c>
      <c r="C72">
        <v>0</v>
      </c>
      <c r="D72" t="s">
        <v>94</v>
      </c>
      <c r="E72">
        <v>7.9250163917354026</v>
      </c>
      <c r="F72">
        <v>8.9033288203338454</v>
      </c>
      <c r="G72">
        <v>4.3900516624809978</v>
      </c>
      <c r="H72">
        <v>16.615123374867551</v>
      </c>
      <c r="J72">
        <v>0</v>
      </c>
    </row>
    <row r="73" spans="1:10" x14ac:dyDescent="0.35">
      <c r="A73" t="str">
        <f>B2&amp;C70&amp;D73</f>
        <v>DISTRIBUCION VOLUMEN X CRITERIO (kg ó litros)Total BebidasEN EL ESTABLECIMIENTO</v>
      </c>
      <c r="B73">
        <v>0</v>
      </c>
      <c r="C73">
        <v>0</v>
      </c>
      <c r="D73" t="s">
        <v>95</v>
      </c>
      <c r="E73">
        <v>52.782898371992282</v>
      </c>
      <c r="F73">
        <v>62.891994608822955</v>
      </c>
      <c r="G73">
        <v>56.880516619490926</v>
      </c>
      <c r="H73">
        <v>52.549053087772499</v>
      </c>
      <c r="J73">
        <v>0</v>
      </c>
    </row>
    <row r="74" spans="1:10" x14ac:dyDescent="0.35">
      <c r="A74" t="str">
        <f>B2&amp;C70&amp;D74</f>
        <v>DISTRIBUCION VOLUMEN X CRITERIO (kg ó litros)Total BebidasEN EL TRABAJO</v>
      </c>
      <c r="B74">
        <v>0</v>
      </c>
      <c r="C74">
        <v>0</v>
      </c>
      <c r="D74" t="s">
        <v>96</v>
      </c>
      <c r="E74">
        <v>10.035053303988176</v>
      </c>
      <c r="F74">
        <v>8.2230468348260466</v>
      </c>
      <c r="G74">
        <v>7.9361075905039105</v>
      </c>
      <c r="H74">
        <v>7.8534270831807769</v>
      </c>
      <c r="J74">
        <v>0</v>
      </c>
    </row>
    <row r="75" spans="1:10" x14ac:dyDescent="0.35">
      <c r="A75" t="str">
        <f>B2&amp;C70&amp;D75</f>
        <v>DISTRIBUCION VOLUMEN X CRITERIO (kg ó litros)Total BebidasEN COLEGIO/INSTITUTO/UNIV.</v>
      </c>
      <c r="B75">
        <v>0</v>
      </c>
      <c r="C75">
        <v>0</v>
      </c>
      <c r="D75" t="s">
        <v>97</v>
      </c>
      <c r="E75">
        <v>0.81833492981860589</v>
      </c>
      <c r="F75">
        <v>0.15986774670424286</v>
      </c>
      <c r="G75">
        <v>0.21691876628975498</v>
      </c>
      <c r="H75">
        <v>0.47969818536937414</v>
      </c>
      <c r="J75">
        <v>0</v>
      </c>
    </row>
    <row r="76" spans="1:10" x14ac:dyDescent="0.35">
      <c r="A76" t="str">
        <f>B2&amp;C70&amp;D76</f>
        <v>DISTRIBUCION VOLUMEN X CRITERIO (kg ó litros)Total BebidasEN MI CASA</v>
      </c>
      <c r="B76">
        <v>0</v>
      </c>
      <c r="C76">
        <v>0</v>
      </c>
      <c r="D76" t="s">
        <v>98</v>
      </c>
      <c r="E76">
        <v>14.650551653642053</v>
      </c>
      <c r="F76">
        <v>9.6697493609110623</v>
      </c>
      <c r="G76">
        <v>18.165185764649955</v>
      </c>
      <c r="H76">
        <v>9.8825840695606022</v>
      </c>
      <c r="J76">
        <v>0</v>
      </c>
    </row>
    <row r="77" spans="1:10" x14ac:dyDescent="0.35">
      <c r="A77" t="str">
        <f>B2&amp;C70&amp;D77</f>
        <v>DISTRIBUCION VOLUMEN X CRITERIO (kg ó litros)Total BebidasEN M.TRANSP.(AVION,TREN,AUTOC,E</v>
      </c>
      <c r="B77">
        <v>0</v>
      </c>
      <c r="C77">
        <v>0</v>
      </c>
      <c r="D77" t="s">
        <v>99</v>
      </c>
      <c r="E77">
        <v>1.3892055189946055</v>
      </c>
      <c r="F77">
        <v>9.4243853626226379E-2</v>
      </c>
      <c r="G77">
        <v>1.0355287114553426</v>
      </c>
      <c r="H77">
        <v>0.2231575975463862</v>
      </c>
      <c r="J77">
        <v>0</v>
      </c>
    </row>
    <row r="78" spans="1:10" x14ac:dyDescent="0.35">
      <c r="A78" t="str">
        <f>B2&amp;C70&amp;D78</f>
        <v>DISTRIBUCION VOLUMEN X CRITERIO (kg ó litros)Total BebidasEN OTRO LUGAR</v>
      </c>
      <c r="B78">
        <v>0</v>
      </c>
      <c r="C78">
        <v>0</v>
      </c>
      <c r="D78" t="s">
        <v>100</v>
      </c>
      <c r="E78">
        <v>4.5823384835438912</v>
      </c>
      <c r="F78">
        <v>3.7839632045530749</v>
      </c>
      <c r="G78">
        <v>4.8497442315417372</v>
      </c>
      <c r="H78">
        <v>5.4689745692492213</v>
      </c>
      <c r="J78">
        <v>0</v>
      </c>
    </row>
    <row r="79" spans="1:10" x14ac:dyDescent="0.35">
      <c r="A79" t="str">
        <f>B2&amp;C70&amp;D79</f>
        <v>DISTRIBUCION VOLUMEN X CRITERIO (kg ó litros)Total BebidasDESAYUNO</v>
      </c>
      <c r="B79">
        <v>0</v>
      </c>
      <c r="C79">
        <v>0</v>
      </c>
      <c r="D79" t="s">
        <v>102</v>
      </c>
      <c r="E79">
        <v>8.0647174984532519</v>
      </c>
      <c r="F79">
        <v>10.814819653945557</v>
      </c>
      <c r="G79">
        <v>11.796719346595118</v>
      </c>
      <c r="H79">
        <v>16.683255242169455</v>
      </c>
      <c r="J79">
        <v>0</v>
      </c>
    </row>
    <row r="80" spans="1:10" x14ac:dyDescent="0.35">
      <c r="A80" t="str">
        <f>B2&amp;C70&amp;D80</f>
        <v>DISTRIBUCION VOLUMEN X CRITERIO (kg ó litros)Total BebidasAPERITIVO/ANTES DE COMER</v>
      </c>
      <c r="B80">
        <v>0</v>
      </c>
      <c r="C80">
        <v>0</v>
      </c>
      <c r="D80" t="s">
        <v>103</v>
      </c>
      <c r="E80">
        <v>10.629472919741529</v>
      </c>
      <c r="F80">
        <v>9.4316160982602142</v>
      </c>
      <c r="G80">
        <v>9.322568939325663</v>
      </c>
      <c r="H80">
        <v>6.8168492644586021</v>
      </c>
      <c r="J80">
        <v>0</v>
      </c>
    </row>
    <row r="81" spans="1:10" x14ac:dyDescent="0.35">
      <c r="A81" t="str">
        <f>B2&amp;C70&amp;D81</f>
        <v>DISTRIBUCION VOLUMEN X CRITERIO (kg ó litros)Total BebidasCOMIDA</v>
      </c>
      <c r="B81">
        <v>0</v>
      </c>
      <c r="C81">
        <v>0</v>
      </c>
      <c r="D81" t="s">
        <v>104</v>
      </c>
      <c r="E81">
        <v>35.530854266870023</v>
      </c>
      <c r="F81">
        <v>38.02378503427596</v>
      </c>
      <c r="G81">
        <v>40.608562630999707</v>
      </c>
      <c r="H81">
        <v>37.825524992940821</v>
      </c>
      <c r="J81">
        <v>0</v>
      </c>
    </row>
    <row r="82" spans="1:10" x14ac:dyDescent="0.35">
      <c r="A82" t="str">
        <f>B2&amp;C70&amp;D82</f>
        <v>DISTRIBUCION VOLUMEN X CRITERIO (kg ó litros)Total BebidasTARDE/MERIENDA</v>
      </c>
      <c r="B82">
        <v>0</v>
      </c>
      <c r="C82">
        <v>0</v>
      </c>
      <c r="D82" t="s">
        <v>105</v>
      </c>
      <c r="E82">
        <v>12.587916188440765</v>
      </c>
      <c r="F82">
        <v>11.516331171438368</v>
      </c>
      <c r="G82">
        <v>9.1099575998392837</v>
      </c>
      <c r="H82">
        <v>10.229910150280823</v>
      </c>
      <c r="J82">
        <v>0</v>
      </c>
    </row>
    <row r="83" spans="1:10" x14ac:dyDescent="0.35">
      <c r="A83" t="str">
        <f>B2&amp;C70&amp;D83</f>
        <v>DISTRIBUCION VOLUMEN X CRITERIO (kg ó litros)Total BebidasANTES DE CENAR</v>
      </c>
      <c r="B83">
        <v>0</v>
      </c>
      <c r="C83">
        <v>0</v>
      </c>
      <c r="D83" t="s">
        <v>106</v>
      </c>
      <c r="E83">
        <v>6.499910873008985</v>
      </c>
      <c r="F83">
        <v>4.6798696907003938</v>
      </c>
      <c r="G83">
        <v>5.0215915025635791</v>
      </c>
      <c r="H83">
        <v>4.2656988918992536</v>
      </c>
      <c r="J83">
        <v>0</v>
      </c>
    </row>
    <row r="84" spans="1:10" x14ac:dyDescent="0.35">
      <c r="A84" t="str">
        <f>B2&amp;C70&amp;D84</f>
        <v>DISTRIBUCION VOLUMEN X CRITERIO (kg ó litros)Total BebidasCENA</v>
      </c>
      <c r="B84">
        <v>0</v>
      </c>
      <c r="C84">
        <v>0</v>
      </c>
      <c r="D84" t="s">
        <v>107</v>
      </c>
      <c r="E84">
        <v>15.615994425154312</v>
      </c>
      <c r="F84">
        <v>14.791197523840028</v>
      </c>
      <c r="G84">
        <v>14.274253909847292</v>
      </c>
      <c r="H84">
        <v>15.648649324694192</v>
      </c>
      <c r="J84">
        <v>0</v>
      </c>
    </row>
    <row r="85" spans="1:10" x14ac:dyDescent="0.35">
      <c r="A85" t="str">
        <f>B2&amp;C70&amp;D85</f>
        <v>DISTRIBUCION VOLUMEN X CRITERIO (kg ó litros)Total BebidasDESPUES DE LA CENA</v>
      </c>
      <c r="B85">
        <v>0</v>
      </c>
      <c r="C85">
        <v>0</v>
      </c>
      <c r="D85" t="s">
        <v>108</v>
      </c>
      <c r="E85">
        <v>2.3192085996730576</v>
      </c>
      <c r="F85">
        <v>3.4554547316304176</v>
      </c>
      <c r="G85">
        <v>1.8207464224240324</v>
      </c>
      <c r="H85">
        <v>1.0853892945210672</v>
      </c>
      <c r="J85">
        <v>0</v>
      </c>
    </row>
    <row r="86" spans="1:10" x14ac:dyDescent="0.35">
      <c r="A86" t="str">
        <f>B2&amp;C70&amp;D86</f>
        <v>DISTRIBUCION VOLUMEN X CRITERIO (kg ó litros)Total BebidasDURANTE EL DIA</v>
      </c>
      <c r="B86">
        <v>0</v>
      </c>
      <c r="C86">
        <v>0</v>
      </c>
      <c r="D86" t="s">
        <v>109</v>
      </c>
      <c r="E86">
        <v>8.7519243011492094</v>
      </c>
      <c r="F86">
        <v>7.28693207580858</v>
      </c>
      <c r="G86">
        <v>8.0455945301858574</v>
      </c>
      <c r="H86">
        <v>7.444719756104341</v>
      </c>
      <c r="J86">
        <v>0</v>
      </c>
    </row>
    <row r="87" spans="1:10" x14ac:dyDescent="0.35">
      <c r="A87" t="str">
        <f>B2&amp;C70&amp;D87</f>
        <v>DISTRIBUCION VOLUMEN X CRITERIO (kg ó litros)Total BebidasCON AMIGOS</v>
      </c>
      <c r="B87">
        <v>0</v>
      </c>
      <c r="C87">
        <v>0</v>
      </c>
      <c r="D87" t="s">
        <v>111</v>
      </c>
      <c r="E87">
        <v>19.016986531721113</v>
      </c>
      <c r="F87">
        <v>23.38697234362278</v>
      </c>
      <c r="G87">
        <v>17.082687627012731</v>
      </c>
      <c r="H87">
        <v>16.948745829534772</v>
      </c>
      <c r="J87">
        <v>0</v>
      </c>
    </row>
    <row r="88" spans="1:10" x14ac:dyDescent="0.35">
      <c r="A88" t="str">
        <f>B2&amp;C70&amp;D88</f>
        <v>DISTRIBUCION VOLUMEN X CRITERIO (kg ó litros)Total BebidasCON CLIENTES</v>
      </c>
      <c r="B88">
        <v>0</v>
      </c>
      <c r="C88">
        <v>0</v>
      </c>
      <c r="D88" t="s">
        <v>112</v>
      </c>
      <c r="E88">
        <v>0.19112863674450439</v>
      </c>
      <c r="F88">
        <v>0.17257986801331582</v>
      </c>
      <c r="G88">
        <v>0.29570477358281599</v>
      </c>
      <c r="H88">
        <v>0.64048800305154896</v>
      </c>
      <c r="J88">
        <v>0</v>
      </c>
    </row>
    <row r="89" spans="1:10" x14ac:dyDescent="0.35">
      <c r="A89" t="str">
        <f>B2&amp;C70&amp;D89</f>
        <v>DISTRIBUCION VOLUMEN X CRITERIO (kg ó litros)Total BebidasCON COMPAÑEROS DE TRABAJO</v>
      </c>
      <c r="B89">
        <v>0</v>
      </c>
      <c r="C89">
        <v>0</v>
      </c>
      <c r="D89" t="s">
        <v>113</v>
      </c>
      <c r="E89">
        <v>5.0882419028925669</v>
      </c>
      <c r="F89">
        <v>4.3010841339608117</v>
      </c>
      <c r="G89">
        <v>5.0649301298410361</v>
      </c>
      <c r="H89">
        <v>4.5512983792550221</v>
      </c>
      <c r="J89">
        <v>0</v>
      </c>
    </row>
    <row r="90" spans="1:10" x14ac:dyDescent="0.35">
      <c r="A90" t="str">
        <f>B2&amp;C70&amp;D90</f>
        <v>DISTRIBUCION VOLUMEN X CRITERIO (kg ó litros)Total BebidasCON COMPAÑEROS DE CLASE</v>
      </c>
      <c r="B90">
        <v>0</v>
      </c>
      <c r="C90">
        <v>0</v>
      </c>
      <c r="D90" t="s">
        <v>114</v>
      </c>
      <c r="E90">
        <v>0.53036171672334853</v>
      </c>
      <c r="F90">
        <v>0.16685329464033583</v>
      </c>
      <c r="G90">
        <v>0.5827326750770343</v>
      </c>
      <c r="H90">
        <v>0.11091834327257863</v>
      </c>
      <c r="J90">
        <v>0</v>
      </c>
    </row>
    <row r="91" spans="1:10" x14ac:dyDescent="0.35">
      <c r="A91" t="str">
        <f>B2&amp;C70&amp;D91</f>
        <v>DISTRIBUCION VOLUMEN X CRITERIO (kg ó litros)Total BebidasCON FAMILIA</v>
      </c>
      <c r="B91">
        <v>0</v>
      </c>
      <c r="C91">
        <v>0</v>
      </c>
      <c r="D91" t="s">
        <v>115</v>
      </c>
      <c r="E91">
        <v>27.967095762394617</v>
      </c>
      <c r="F91">
        <v>26.564318774983462</v>
      </c>
      <c r="G91">
        <v>28.287960226299219</v>
      </c>
      <c r="H91">
        <v>22.694172106707157</v>
      </c>
      <c r="J91">
        <v>0</v>
      </c>
    </row>
    <row r="92" spans="1:10" x14ac:dyDescent="0.35">
      <c r="A92" t="str">
        <f>B2&amp;C70&amp;D92</f>
        <v>DISTRIBUCION VOLUMEN X CRITERIO (kg ó litros)Total BebidasCON LA PAREJA</v>
      </c>
      <c r="B92">
        <v>0</v>
      </c>
      <c r="C92">
        <v>0</v>
      </c>
      <c r="D92" t="s">
        <v>116</v>
      </c>
      <c r="E92">
        <v>15.79771036037517</v>
      </c>
      <c r="F92">
        <v>15.673012542315218</v>
      </c>
      <c r="G92">
        <v>15.612538978255234</v>
      </c>
      <c r="H92">
        <v>19.289365139573107</v>
      </c>
      <c r="J92">
        <v>0</v>
      </c>
    </row>
    <row r="93" spans="1:10" x14ac:dyDescent="0.35">
      <c r="A93" t="str">
        <f>B2&amp;C70&amp;D93</f>
        <v>DISTRIBUCION VOLUMEN X CRITERIO (kg ó litros)Total BebidasESTABA SOLO/A</v>
      </c>
      <c r="B93">
        <v>0</v>
      </c>
      <c r="C93">
        <v>0</v>
      </c>
      <c r="D93" t="s">
        <v>117</v>
      </c>
      <c r="E93">
        <v>30.047505084451426</v>
      </c>
      <c r="F93">
        <v>29.32016339109872</v>
      </c>
      <c r="G93">
        <v>32.601472326216154</v>
      </c>
      <c r="H93">
        <v>34.654426568945084</v>
      </c>
      <c r="J93">
        <v>0</v>
      </c>
    </row>
    <row r="94" spans="1:10" x14ac:dyDescent="0.35">
      <c r="A94" t="str">
        <f>B2&amp;C70&amp;D94</f>
        <v>DISTRIBUCION VOLUMEN X CRITERIO (kg ó litros)Total BebidasOTROS</v>
      </c>
      <c r="B94">
        <v>0</v>
      </c>
      <c r="C94">
        <v>0</v>
      </c>
      <c r="D94" t="s">
        <v>118</v>
      </c>
      <c r="E94">
        <v>1.3609609404574514</v>
      </c>
      <c r="F94">
        <v>0.41501766328364059</v>
      </c>
      <c r="G94">
        <v>0.47197402275466416</v>
      </c>
      <c r="H94">
        <v>1.1105782688203574</v>
      </c>
      <c r="J94">
        <v>0</v>
      </c>
    </row>
    <row r="95" spans="1:10" x14ac:dyDescent="0.35">
      <c r="A95" t="str">
        <f>B2&amp;C70&amp;D95</f>
        <v>DISTRIBUCION VOLUMEN X CRITERIO (kg ó litros)Total BebidasESTAR TRABAJANDO</v>
      </c>
      <c r="B95">
        <v>0</v>
      </c>
      <c r="C95">
        <v>0</v>
      </c>
      <c r="D95" t="s">
        <v>120</v>
      </c>
      <c r="E95">
        <v>14.701993562387051</v>
      </c>
      <c r="F95">
        <v>13.097361103718924</v>
      </c>
      <c r="G95">
        <v>11.431692920857687</v>
      </c>
      <c r="H95">
        <v>12.532661532374398</v>
      </c>
      <c r="J95">
        <v>0</v>
      </c>
    </row>
    <row r="96" spans="1:10" x14ac:dyDescent="0.35">
      <c r="A96" t="str">
        <f>B2&amp;C70&amp;D96</f>
        <v>DISTRIBUCION VOLUMEN X CRITERIO (kg ó litros)Total BebidasCOMIDA DE NEGOCIOS</v>
      </c>
      <c r="B96">
        <v>0</v>
      </c>
      <c r="C96">
        <v>0</v>
      </c>
      <c r="D96" t="s">
        <v>121</v>
      </c>
      <c r="E96">
        <v>0.44961588334914082</v>
      </c>
      <c r="F96">
        <v>4.9190570214945342E-2</v>
      </c>
      <c r="G96">
        <v>0.18613825909383253</v>
      </c>
      <c r="H96">
        <v>0.29498611228789312</v>
      </c>
      <c r="J96">
        <v>0</v>
      </c>
    </row>
    <row r="97" spans="1:10" x14ac:dyDescent="0.35">
      <c r="A97" t="str">
        <f>B2&amp;C70&amp;D97</f>
        <v>DISTRIBUCION VOLUMEN X CRITERIO (kg ó litros)Total BebidasPOR PLACER/RELAX</v>
      </c>
      <c r="B97">
        <v>0</v>
      </c>
      <c r="C97">
        <v>0</v>
      </c>
      <c r="D97" t="s">
        <v>122</v>
      </c>
      <c r="E97">
        <v>15.30566767896433</v>
      </c>
      <c r="F97">
        <v>17.331787383716986</v>
      </c>
      <c r="G97">
        <v>18.561718201599419</v>
      </c>
      <c r="H97">
        <v>12.230163210970394</v>
      </c>
      <c r="J97">
        <v>0</v>
      </c>
    </row>
    <row r="98" spans="1:10" x14ac:dyDescent="0.35">
      <c r="A98" t="str">
        <f>B2&amp;C70&amp;D98</f>
        <v>DISTRIBUCION VOLUMEN X CRITERIO (kg ó litros)Total BebidasTENER HAMBRE/SIN PLANIFICAR</v>
      </c>
      <c r="B98">
        <v>0</v>
      </c>
      <c r="C98">
        <v>0</v>
      </c>
      <c r="D98" t="s">
        <v>123</v>
      </c>
      <c r="E98">
        <v>25.122767086276699</v>
      </c>
      <c r="F98">
        <v>27.144451966663851</v>
      </c>
      <c r="G98">
        <v>27.431657237611297</v>
      </c>
      <c r="H98">
        <v>32.547227725934249</v>
      </c>
      <c r="J98">
        <v>0</v>
      </c>
    </row>
    <row r="99" spans="1:10" x14ac:dyDescent="0.35">
      <c r="A99" t="str">
        <f>B2&amp;C70&amp;D99</f>
        <v>DISTRIBUCION VOLUMEN X CRITERIO (kg ó litros)Total BebidasESTAR DE COMPRAS</v>
      </c>
      <c r="B99">
        <v>0</v>
      </c>
      <c r="C99">
        <v>0</v>
      </c>
      <c r="D99" t="s">
        <v>124</v>
      </c>
      <c r="E99">
        <v>3.5188207030166763</v>
      </c>
      <c r="F99">
        <v>1.166469352084857</v>
      </c>
      <c r="G99">
        <v>2.9484614271234681</v>
      </c>
      <c r="H99">
        <v>5.0501076601440937</v>
      </c>
      <c r="J99">
        <v>0</v>
      </c>
    </row>
    <row r="100" spans="1:10" x14ac:dyDescent="0.35">
      <c r="A100" t="str">
        <f>B2&amp;C70&amp;D100</f>
        <v>DISTRIBUCION VOLUMEN X CRITERIO (kg ó litros)Total BebidasNO COCINAR EN CASA</v>
      </c>
      <c r="B100">
        <v>0</v>
      </c>
      <c r="C100">
        <v>0</v>
      </c>
      <c r="D100" t="s">
        <v>125</v>
      </c>
      <c r="E100">
        <v>3.5826148158171303</v>
      </c>
      <c r="F100">
        <v>4.0465080271427674</v>
      </c>
      <c r="G100">
        <v>4.6607705549421663</v>
      </c>
      <c r="H100">
        <v>3.674082793338306</v>
      </c>
      <c r="J100">
        <v>0</v>
      </c>
    </row>
    <row r="101" spans="1:10" x14ac:dyDescent="0.35">
      <c r="A101" t="str">
        <f>B2&amp;C70&amp;D101</f>
        <v>DISTRIBUCION VOLUMEN X CRITERIO (kg ó litros)Total BebidasCELEBRACION/FIESTA/SALIR TOMAR</v>
      </c>
      <c r="B101">
        <v>0</v>
      </c>
      <c r="C101">
        <v>0</v>
      </c>
      <c r="D101" t="s">
        <v>126</v>
      </c>
      <c r="E101">
        <v>25.770981664695675</v>
      </c>
      <c r="F101">
        <v>27.188624794478422</v>
      </c>
      <c r="G101">
        <v>23.650109582431053</v>
      </c>
      <c r="H101">
        <v>23.211487406581906</v>
      </c>
      <c r="J101">
        <v>0</v>
      </c>
    </row>
    <row r="102" spans="1:10" x14ac:dyDescent="0.35">
      <c r="A102" t="str">
        <f>B2&amp;C70&amp;D102</f>
        <v>DISTRIBUCION VOLUMEN X CRITERIO (kg ó litros)Total BebidasVIENDO DEPORTES</v>
      </c>
      <c r="B102">
        <v>0</v>
      </c>
      <c r="C102">
        <v>0</v>
      </c>
      <c r="D102" t="s">
        <v>127</v>
      </c>
      <c r="E102">
        <v>0.99868354094439316</v>
      </c>
      <c r="F102">
        <v>1.1009482390400942</v>
      </c>
      <c r="G102">
        <v>0.49244872525977723</v>
      </c>
      <c r="H102">
        <v>1.7492525154598599</v>
      </c>
      <c r="J102">
        <v>0</v>
      </c>
    </row>
    <row r="103" spans="1:10" x14ac:dyDescent="0.35">
      <c r="A103" t="str">
        <f>B2&amp;C70&amp;D103</f>
        <v>DISTRIBUCION VOLUMEN X CRITERIO (kg ó litros)Total BebidasOTROS MOTIVOS</v>
      </c>
      <c r="B103">
        <v>0</v>
      </c>
      <c r="C103">
        <v>0</v>
      </c>
      <c r="D103" t="s">
        <v>128</v>
      </c>
      <c r="E103">
        <v>10.548848004145233</v>
      </c>
      <c r="F103">
        <v>8.8746597288985587</v>
      </c>
      <c r="G103">
        <v>10.637003927560537</v>
      </c>
      <c r="H103">
        <v>8.7100233464532213</v>
      </c>
      <c r="J103">
        <v>0</v>
      </c>
    </row>
    <row r="104" spans="1:10" x14ac:dyDescent="0.35">
      <c r="A104" t="str">
        <f>B2&amp;C104&amp;D104</f>
        <v>DISTRIBUCION VOLUMEN X CRITERIO (kg ó litros)Total Bebidas FriasT.ESPAÑA</v>
      </c>
      <c r="B104">
        <v>0</v>
      </c>
      <c r="C104" t="s">
        <v>18</v>
      </c>
      <c r="D104" t="s">
        <v>22</v>
      </c>
      <c r="E104">
        <v>100</v>
      </c>
      <c r="F104">
        <v>100</v>
      </c>
      <c r="G104">
        <v>100</v>
      </c>
      <c r="H104">
        <v>100</v>
      </c>
      <c r="J104">
        <v>0</v>
      </c>
    </row>
    <row r="105" spans="1:10" x14ac:dyDescent="0.35">
      <c r="A105" t="str">
        <f>B2&amp;C104&amp;D105</f>
        <v>DISTRIBUCION VOLUMEN X CRITERIO (kg ó litros)Total Bebidas FriasEN LA CALLE</v>
      </c>
      <c r="B105">
        <v>0</v>
      </c>
      <c r="C105">
        <v>0</v>
      </c>
      <c r="D105" t="s">
        <v>93</v>
      </c>
      <c r="E105">
        <v>8.2369332234540913</v>
      </c>
      <c r="F105">
        <v>6.605917244715501</v>
      </c>
      <c r="G105">
        <v>6.8633984051523464</v>
      </c>
      <c r="H105">
        <v>7.2505600359974149</v>
      </c>
      <c r="J105">
        <v>0</v>
      </c>
    </row>
    <row r="106" spans="1:10" x14ac:dyDescent="0.35">
      <c r="A106" t="str">
        <f>B2&amp;C104&amp;D106</f>
        <v>DISTRIBUCION VOLUMEN X CRITERIO (kg ó litros)Total Bebidas FriasEN CASA DE OTROS</v>
      </c>
      <c r="B106">
        <v>0</v>
      </c>
      <c r="C106">
        <v>0</v>
      </c>
      <c r="D106" t="s">
        <v>94</v>
      </c>
      <c r="E106">
        <v>8.3009462612388987</v>
      </c>
      <c r="F106">
        <v>9.5673698889383427</v>
      </c>
      <c r="G106">
        <v>4.2642880988615692</v>
      </c>
      <c r="H106">
        <v>17.521349428091813</v>
      </c>
      <c r="J106">
        <v>0</v>
      </c>
    </row>
    <row r="107" spans="1:10" x14ac:dyDescent="0.35">
      <c r="A107" t="str">
        <f>B2&amp;C104&amp;D107</f>
        <v>DISTRIBUCION VOLUMEN X CRITERIO (kg ó litros)Total Bebidas FriasEN EL ESTABLECIMIENTO</v>
      </c>
      <c r="B107">
        <v>0</v>
      </c>
      <c r="C107">
        <v>0</v>
      </c>
      <c r="D107" t="s">
        <v>95</v>
      </c>
      <c r="E107">
        <v>51.032424972886979</v>
      </c>
      <c r="F107">
        <v>60.818283660827767</v>
      </c>
      <c r="G107">
        <v>54.821763078476394</v>
      </c>
      <c r="H107">
        <v>50.771303583829955</v>
      </c>
      <c r="J107">
        <v>0</v>
      </c>
    </row>
    <row r="108" spans="1:10" x14ac:dyDescent="0.35">
      <c r="A108" t="str">
        <f>B2&amp;C104&amp;D108</f>
        <v>DISTRIBUCION VOLUMEN X CRITERIO (kg ó litros)Total Bebidas FriasEN EL TRABAJO</v>
      </c>
      <c r="B108">
        <v>0</v>
      </c>
      <c r="C108">
        <v>0</v>
      </c>
      <c r="D108" t="s">
        <v>96</v>
      </c>
      <c r="E108">
        <v>10.146128508371948</v>
      </c>
      <c r="F108">
        <v>8.6224498724778833</v>
      </c>
      <c r="G108">
        <v>8.2695659113807629</v>
      </c>
      <c r="H108">
        <v>7.4084685663763379</v>
      </c>
      <c r="J108">
        <v>0</v>
      </c>
    </row>
    <row r="109" spans="1:10" x14ac:dyDescent="0.35">
      <c r="A109" t="str">
        <f>B2&amp;C104&amp;D109</f>
        <v>DISTRIBUCION VOLUMEN X CRITERIO (kg ó litros)Total Bebidas FriasEN COLEGIO/INSTITUTO/UNIV.</v>
      </c>
      <c r="B109">
        <v>0</v>
      </c>
      <c r="C109">
        <v>0</v>
      </c>
      <c r="D109" t="s">
        <v>97</v>
      </c>
      <c r="E109">
        <v>0.864544571415098</v>
      </c>
      <c r="F109">
        <v>0.16388796435483238</v>
      </c>
      <c r="G109">
        <v>0.2255644367586917</v>
      </c>
      <c r="H109">
        <v>0.45414413679121307</v>
      </c>
      <c r="J109">
        <v>0</v>
      </c>
    </row>
    <row r="110" spans="1:10" x14ac:dyDescent="0.35">
      <c r="A110" t="str">
        <f>B2&amp;C104&amp;D110</f>
        <v>DISTRIBUCION VOLUMEN X CRITERIO (kg ó litros)Total Bebidas FriasEN MI CASA</v>
      </c>
      <c r="B110">
        <v>0</v>
      </c>
      <c r="C110">
        <v>0</v>
      </c>
      <c r="D110" t="s">
        <v>98</v>
      </c>
      <c r="E110">
        <v>15.471596965480666</v>
      </c>
      <c r="F110">
        <v>10.373586008252191</v>
      </c>
      <c r="G110">
        <v>19.443848013179878</v>
      </c>
      <c r="H110">
        <v>10.582485921186734</v>
      </c>
      <c r="J110">
        <v>0</v>
      </c>
    </row>
    <row r="111" spans="1:10" x14ac:dyDescent="0.35">
      <c r="A111" t="str">
        <f>B2&amp;C104&amp;D111</f>
        <v>DISTRIBUCION VOLUMEN X CRITERIO (kg ó litros)Total Bebidas FriasEN M.TRANSP.(AVION,TREN,AUTOC,E</v>
      </c>
      <c r="B111">
        <v>0</v>
      </c>
      <c r="C111">
        <v>0</v>
      </c>
      <c r="D111" t="s">
        <v>99</v>
      </c>
      <c r="E111">
        <v>1.2992832909273813</v>
      </c>
      <c r="F111">
        <v>7.4213459224511696E-2</v>
      </c>
      <c r="G111">
        <v>1.0571010651204071</v>
      </c>
      <c r="H111">
        <v>0.20962141618473024</v>
      </c>
      <c r="J111">
        <v>0</v>
      </c>
    </row>
    <row r="112" spans="1:10" x14ac:dyDescent="0.35">
      <c r="A112" t="str">
        <f>B2&amp;C104&amp;D112</f>
        <v>DISTRIBUCION VOLUMEN X CRITERIO (kg ó litros)Total Bebidas FriasEN OTRO LUGAR</v>
      </c>
      <c r="B112">
        <v>0</v>
      </c>
      <c r="C112">
        <v>0</v>
      </c>
      <c r="D112" t="s">
        <v>100</v>
      </c>
      <c r="E112">
        <v>4.6481417939933083</v>
      </c>
      <c r="F112">
        <v>3.7742902631628086</v>
      </c>
      <c r="G112">
        <v>5.0544756852766133</v>
      </c>
      <c r="H112">
        <v>5.8020612497883146</v>
      </c>
      <c r="J112">
        <v>0</v>
      </c>
    </row>
    <row r="113" spans="1:10" x14ac:dyDescent="0.35">
      <c r="A113" t="str">
        <f>B2&amp;C104&amp;D113</f>
        <v>DISTRIBUCION VOLUMEN X CRITERIO (kg ó litros)Total Bebidas FriasDESAYUNO</v>
      </c>
      <c r="B113">
        <v>0</v>
      </c>
      <c r="C113">
        <v>0</v>
      </c>
      <c r="D113" t="s">
        <v>102</v>
      </c>
      <c r="E113">
        <v>4.96813985922127</v>
      </c>
      <c r="F113">
        <v>6.9142499159343744</v>
      </c>
      <c r="G113">
        <v>7.6926372658702054</v>
      </c>
      <c r="H113">
        <v>13.553264349283065</v>
      </c>
      <c r="J113">
        <v>0</v>
      </c>
    </row>
    <row r="114" spans="1:10" x14ac:dyDescent="0.35">
      <c r="A114" t="str">
        <f>B2&amp;C104&amp;D114</f>
        <v>DISTRIBUCION VOLUMEN X CRITERIO (kg ó litros)Total Bebidas FriasAPERITIVO/ANTES DE COMER</v>
      </c>
      <c r="B114">
        <v>0</v>
      </c>
      <c r="C114">
        <v>0</v>
      </c>
      <c r="D114" t="s">
        <v>103</v>
      </c>
      <c r="E114">
        <v>10.513088404648609</v>
      </c>
      <c r="F114">
        <v>9.7669026495747335</v>
      </c>
      <c r="G114">
        <v>9.5312418674485144</v>
      </c>
      <c r="H114">
        <v>6.729004171109529</v>
      </c>
      <c r="J114">
        <v>0</v>
      </c>
    </row>
    <row r="115" spans="1:10" x14ac:dyDescent="0.35">
      <c r="A115" t="str">
        <f>B2&amp;C104&amp;D115</f>
        <v>DISTRIBUCION VOLUMEN X CRITERIO (kg ó litros)Total Bebidas FriasCOMIDA</v>
      </c>
      <c r="B115">
        <v>0</v>
      </c>
      <c r="C115">
        <v>0</v>
      </c>
      <c r="D115" t="s">
        <v>104</v>
      </c>
      <c r="E115">
        <v>37.589155553596925</v>
      </c>
      <c r="F115">
        <v>40.783792123257165</v>
      </c>
      <c r="G115">
        <v>43.479490034849185</v>
      </c>
      <c r="H115">
        <v>40.392906786472516</v>
      </c>
      <c r="J115">
        <v>0</v>
      </c>
    </row>
    <row r="116" spans="1:10" x14ac:dyDescent="0.35">
      <c r="A116" t="str">
        <f>B2&amp;C104&amp;D116</f>
        <v>DISTRIBUCION VOLUMEN X CRITERIO (kg ó litros)Total Bebidas FriasTARDE/MERIENDA</v>
      </c>
      <c r="B116">
        <v>0</v>
      </c>
      <c r="C116">
        <v>0</v>
      </c>
      <c r="D116" t="s">
        <v>105</v>
      </c>
      <c r="E116">
        <v>12.205301817882187</v>
      </c>
      <c r="F116">
        <v>10.710453384607026</v>
      </c>
      <c r="G116">
        <v>8.9773750986485297</v>
      </c>
      <c r="H116">
        <v>9.9994823204040379</v>
      </c>
      <c r="J116">
        <v>0</v>
      </c>
    </row>
    <row r="117" spans="1:10" x14ac:dyDescent="0.35">
      <c r="A117" t="str">
        <f>B2&amp;C104&amp;D117</f>
        <v>DISTRIBUCION VOLUMEN X CRITERIO (kg ó litros)Total Bebidas FriasANTES DE CENAR</v>
      </c>
      <c r="B117">
        <v>0</v>
      </c>
      <c r="C117">
        <v>0</v>
      </c>
      <c r="D117" t="s">
        <v>106</v>
      </c>
      <c r="E117">
        <v>6.632835858902987</v>
      </c>
      <c r="F117">
        <v>4.59307087998162</v>
      </c>
      <c r="G117">
        <v>4.6835825334499344</v>
      </c>
      <c r="H117">
        <v>4.299541188109683</v>
      </c>
      <c r="J117">
        <v>0</v>
      </c>
    </row>
    <row r="118" spans="1:10" x14ac:dyDescent="0.35">
      <c r="A118" t="str">
        <f>B2&amp;C104&amp;D118</f>
        <v>DISTRIBUCION VOLUMEN X CRITERIO (kg ó litros)Total Bebidas FriasCENA</v>
      </c>
      <c r="B118">
        <v>0</v>
      </c>
      <c r="C118">
        <v>0</v>
      </c>
      <c r="D118" t="s">
        <v>107</v>
      </c>
      <c r="E118">
        <v>16.609152954151401</v>
      </c>
      <c r="F118">
        <v>15.874801497927882</v>
      </c>
      <c r="G118">
        <v>15.351588248118302</v>
      </c>
      <c r="H118">
        <v>16.751480254692996</v>
      </c>
      <c r="J118">
        <v>0</v>
      </c>
    </row>
    <row r="119" spans="1:10" x14ac:dyDescent="0.35">
      <c r="A119" t="str">
        <f>B2&amp;C104&amp;D119</f>
        <v>DISTRIBUCION VOLUMEN X CRITERIO (kg ó litros)Total Bebidas FriasDESPUES DE LA CENA</v>
      </c>
      <c r="B119">
        <v>0</v>
      </c>
      <c r="C119">
        <v>0</v>
      </c>
      <c r="D119" t="s">
        <v>108</v>
      </c>
      <c r="E119">
        <v>2.4304963610750443</v>
      </c>
      <c r="F119">
        <v>3.5821462212446171</v>
      </c>
      <c r="G119">
        <v>1.9452500808277116</v>
      </c>
      <c r="H119">
        <v>0.84593889314776116</v>
      </c>
      <c r="J119">
        <v>0</v>
      </c>
    </row>
    <row r="120" spans="1:10" x14ac:dyDescent="0.35">
      <c r="A120" t="str">
        <f>B2&amp;C104&amp;D120</f>
        <v>DISTRIBUCION VOLUMEN X CRITERIO (kg ó litros)Total Bebidas FriasDURANTE EL DIA</v>
      </c>
      <c r="B120">
        <v>0</v>
      </c>
      <c r="C120">
        <v>0</v>
      </c>
      <c r="D120" t="s">
        <v>109</v>
      </c>
      <c r="E120">
        <v>9.0518283329236908</v>
      </c>
      <c r="F120">
        <v>7.7745896725652175</v>
      </c>
      <c r="G120">
        <v>8.3388295341794727</v>
      </c>
      <c r="H120">
        <v>7.4283793219008176</v>
      </c>
      <c r="J120">
        <v>0</v>
      </c>
    </row>
    <row r="121" spans="1:10" x14ac:dyDescent="0.35">
      <c r="A121" t="str">
        <f>B2&amp;C104&amp;D121</f>
        <v>DISTRIBUCION VOLUMEN X CRITERIO (kg ó litros)Total Bebidas FriasCON AMIGOS</v>
      </c>
      <c r="B121">
        <v>0</v>
      </c>
      <c r="C121">
        <v>0</v>
      </c>
      <c r="D121" t="s">
        <v>111</v>
      </c>
      <c r="E121">
        <v>19.489199305410299</v>
      </c>
      <c r="F121">
        <v>23.226984033773622</v>
      </c>
      <c r="G121">
        <v>17.205906219444099</v>
      </c>
      <c r="H121">
        <v>16.051466940361934</v>
      </c>
      <c r="J121">
        <v>0</v>
      </c>
    </row>
    <row r="122" spans="1:10" x14ac:dyDescent="0.35">
      <c r="A122" t="str">
        <f>B2&amp;C104&amp;D122</f>
        <v>DISTRIBUCION VOLUMEN X CRITERIO (kg ó litros)Total Bebidas FriasCON CLIENTES</v>
      </c>
      <c r="B122">
        <v>0</v>
      </c>
      <c r="C122">
        <v>0</v>
      </c>
      <c r="D122" t="s">
        <v>112</v>
      </c>
      <c r="E122">
        <v>0.19632514430543285</v>
      </c>
      <c r="F122">
        <v>0.10465527691695747</v>
      </c>
      <c r="G122">
        <v>0.31837598058284594</v>
      </c>
      <c r="H122">
        <v>0.68584848125490161</v>
      </c>
      <c r="J122">
        <v>0</v>
      </c>
    </row>
    <row r="123" spans="1:10" x14ac:dyDescent="0.35">
      <c r="A123" t="str">
        <f>B2&amp;C104&amp;D123</f>
        <v>DISTRIBUCION VOLUMEN X CRITERIO (kg ó litros)Total Bebidas FriasCON COMPAÑEROS DE TRABAJO</v>
      </c>
      <c r="B123">
        <v>0</v>
      </c>
      <c r="C123">
        <v>0</v>
      </c>
      <c r="D123" t="s">
        <v>113</v>
      </c>
      <c r="E123">
        <v>4.9548566509217826</v>
      </c>
      <c r="F123">
        <v>4.284144545071964</v>
      </c>
      <c r="G123">
        <v>4.9457084159438685</v>
      </c>
      <c r="H123">
        <v>3.943950327234881</v>
      </c>
      <c r="J123">
        <v>0</v>
      </c>
    </row>
    <row r="124" spans="1:10" x14ac:dyDescent="0.35">
      <c r="A124" t="str">
        <f>B2&amp;C104&amp;D124</f>
        <v>DISTRIBUCION VOLUMEN X CRITERIO (kg ó litros)Total Bebidas FriasCON COMPAÑEROS DE CLASE</v>
      </c>
      <c r="B124">
        <v>0</v>
      </c>
      <c r="C124">
        <v>0</v>
      </c>
      <c r="D124" t="s">
        <v>114</v>
      </c>
      <c r="E124">
        <v>0.51724062749666277</v>
      </c>
      <c r="F124">
        <v>0.13004961535221848</v>
      </c>
      <c r="G124">
        <v>0.1723721131268284</v>
      </c>
      <c r="H124">
        <v>9.8095640680260984E-2</v>
      </c>
      <c r="J124">
        <v>0</v>
      </c>
    </row>
    <row r="125" spans="1:10" x14ac:dyDescent="0.35">
      <c r="A125" t="str">
        <f>B2&amp;C104&amp;D125</f>
        <v>DISTRIBUCION VOLUMEN X CRITERIO (kg ó litros)Total Bebidas FriasCON FAMILIA</v>
      </c>
      <c r="B125">
        <v>0</v>
      </c>
      <c r="C125">
        <v>0</v>
      </c>
      <c r="D125" t="s">
        <v>115</v>
      </c>
      <c r="E125">
        <v>28.165566263491375</v>
      </c>
      <c r="F125">
        <v>26.308828955495521</v>
      </c>
      <c r="G125">
        <v>28.596753666885473</v>
      </c>
      <c r="H125">
        <v>23.651934193522699</v>
      </c>
      <c r="J125">
        <v>0</v>
      </c>
    </row>
    <row r="126" spans="1:10" x14ac:dyDescent="0.35">
      <c r="A126" t="str">
        <f>B2&amp;C104&amp;D126</f>
        <v>DISTRIBUCION VOLUMEN X CRITERIO (kg ó litros)Total Bebidas FriasCON LA PAREJA</v>
      </c>
      <c r="B126">
        <v>0</v>
      </c>
      <c r="C126">
        <v>0</v>
      </c>
      <c r="D126" t="s">
        <v>116</v>
      </c>
      <c r="E126">
        <v>16.332281440151124</v>
      </c>
      <c r="F126">
        <v>16.460709155819146</v>
      </c>
      <c r="G126">
        <v>16.252655318492234</v>
      </c>
      <c r="H126">
        <v>20.255241078586735</v>
      </c>
      <c r="J126">
        <v>0</v>
      </c>
    </row>
    <row r="127" spans="1:10" x14ac:dyDescent="0.35">
      <c r="A127" t="str">
        <f>B2&amp;C104&amp;D127</f>
        <v>DISTRIBUCION VOLUMEN X CRITERIO (kg ó litros)Total Bebidas FriasESTABA SOLO/A</v>
      </c>
      <c r="B127">
        <v>0</v>
      </c>
      <c r="C127">
        <v>0</v>
      </c>
      <c r="D127" t="s">
        <v>117</v>
      </c>
      <c r="E127">
        <v>28.895394190419783</v>
      </c>
      <c r="F127">
        <v>29.037837076934203</v>
      </c>
      <c r="G127">
        <v>32.000069613638722</v>
      </c>
      <c r="H127">
        <v>34.128543541654452</v>
      </c>
      <c r="J127">
        <v>0</v>
      </c>
    </row>
    <row r="128" spans="1:10" x14ac:dyDescent="0.35">
      <c r="A128" t="str">
        <f>B2&amp;C104&amp;D128</f>
        <v>DISTRIBUCION VOLUMEN X CRITERIO (kg ó litros)Total Bebidas FriasOTROS</v>
      </c>
      <c r="B128">
        <v>0</v>
      </c>
      <c r="C128">
        <v>0</v>
      </c>
      <c r="D128" t="s">
        <v>118</v>
      </c>
      <c r="E128">
        <v>1.4491276178536943</v>
      </c>
      <c r="F128">
        <v>0.44679341770169206</v>
      </c>
      <c r="G128">
        <v>0.50815950815911626</v>
      </c>
      <c r="H128">
        <v>1.1849128330578373</v>
      </c>
      <c r="J128">
        <v>0</v>
      </c>
    </row>
    <row r="129" spans="1:10" x14ac:dyDescent="0.35">
      <c r="A129" t="str">
        <f>B2&amp;C104&amp;D129</f>
        <v>DISTRIBUCION VOLUMEN X CRITERIO (kg ó litros)Total Bebidas FriasESTAR TRABAJANDO</v>
      </c>
      <c r="B129">
        <v>0</v>
      </c>
      <c r="C129">
        <v>0</v>
      </c>
      <c r="D129" t="s">
        <v>120</v>
      </c>
      <c r="E129">
        <v>14.780970945547029</v>
      </c>
      <c r="F129">
        <v>13.314990908238475</v>
      </c>
      <c r="G129">
        <v>11.435314586504024</v>
      </c>
      <c r="H129">
        <v>11.897381080561773</v>
      </c>
      <c r="J129">
        <v>0</v>
      </c>
    </row>
    <row r="130" spans="1:10" x14ac:dyDescent="0.35">
      <c r="A130" t="str">
        <f>B2&amp;C104&amp;D130</f>
        <v>DISTRIBUCION VOLUMEN X CRITERIO (kg ó litros)Total Bebidas FriasCOMIDA DE NEGOCIOS</v>
      </c>
      <c r="B130">
        <v>0</v>
      </c>
      <c r="C130">
        <v>0</v>
      </c>
      <c r="D130" t="s">
        <v>121</v>
      </c>
      <c r="E130">
        <v>0.47041816793555707</v>
      </c>
      <c r="F130">
        <v>3.7717460003300722E-2</v>
      </c>
      <c r="G130">
        <v>0.20040917853625953</v>
      </c>
      <c r="H130">
        <v>0.28795952600722369</v>
      </c>
      <c r="J130">
        <v>0</v>
      </c>
    </row>
    <row r="131" spans="1:10" x14ac:dyDescent="0.35">
      <c r="A131" t="str">
        <f>B2&amp;C104&amp;D131</f>
        <v>DISTRIBUCION VOLUMEN X CRITERIO (kg ó litros)Total Bebidas FriasPOR PLACER/RELAX</v>
      </c>
      <c r="B131">
        <v>0</v>
      </c>
      <c r="C131">
        <v>0</v>
      </c>
      <c r="D131" t="s">
        <v>122</v>
      </c>
      <c r="E131">
        <v>15.664863287694578</v>
      </c>
      <c r="F131">
        <v>18.171805603648878</v>
      </c>
      <c r="G131">
        <v>19.718836228273258</v>
      </c>
      <c r="H131">
        <v>12.613069928975861</v>
      </c>
      <c r="J131">
        <v>0</v>
      </c>
    </row>
    <row r="132" spans="1:10" x14ac:dyDescent="0.35">
      <c r="A132" t="str">
        <f>B2&amp;C104&amp;D132</f>
        <v>DISTRIBUCION VOLUMEN X CRITERIO (kg ó litros)Total Bebidas FriasTENER HAMBRE/SIN PLANIFICAR</v>
      </c>
      <c r="B132">
        <v>0</v>
      </c>
      <c r="C132">
        <v>0</v>
      </c>
      <c r="D132" t="s">
        <v>123</v>
      </c>
      <c r="E132">
        <v>24.404398034375415</v>
      </c>
      <c r="F132">
        <v>25.994716911227439</v>
      </c>
      <c r="G132">
        <v>26.824465984899859</v>
      </c>
      <c r="H132">
        <v>33.00120391556495</v>
      </c>
      <c r="J132">
        <v>0</v>
      </c>
    </row>
    <row r="133" spans="1:10" x14ac:dyDescent="0.35">
      <c r="A133" t="str">
        <f>B2&amp;C104&amp;D133</f>
        <v>DISTRIBUCION VOLUMEN X CRITERIO (kg ó litros)Total Bebidas FriasESTAR DE COMPRAS</v>
      </c>
      <c r="B133">
        <v>0</v>
      </c>
      <c r="C133">
        <v>0</v>
      </c>
      <c r="D133" t="s">
        <v>124</v>
      </c>
      <c r="E133">
        <v>3.7140371080515524</v>
      </c>
      <c r="F133">
        <v>1.2167278169205415</v>
      </c>
      <c r="G133">
        <v>3.1374188778454459</v>
      </c>
      <c r="H133">
        <v>5.3289321305816051</v>
      </c>
      <c r="J133">
        <v>0</v>
      </c>
    </row>
    <row r="134" spans="1:10" x14ac:dyDescent="0.35">
      <c r="A134" t="str">
        <f>B2&amp;C104&amp;D134</f>
        <v>DISTRIBUCION VOLUMEN X CRITERIO (kg ó litros)Total Bebidas FriasNO COCINAR EN CASA</v>
      </c>
      <c r="B134">
        <v>0</v>
      </c>
      <c r="C134">
        <v>0</v>
      </c>
      <c r="D134" t="s">
        <v>125</v>
      </c>
      <c r="E134">
        <v>3.7220602674160648</v>
      </c>
      <c r="F134">
        <v>4.3534419569559724</v>
      </c>
      <c r="G134">
        <v>4.5800690479287791</v>
      </c>
      <c r="H134">
        <v>3.8530943197783003</v>
      </c>
      <c r="J134">
        <v>0</v>
      </c>
    </row>
    <row r="135" spans="1:10" x14ac:dyDescent="0.35">
      <c r="A135" t="str">
        <f>B2&amp;C104&amp;D135</f>
        <v>DISTRIBUCION VOLUMEN X CRITERIO (kg ó litros)Total Bebidas FriasCELEBRACION/FIESTA/SALIR TOMAR</v>
      </c>
      <c r="B135">
        <v>0</v>
      </c>
      <c r="C135">
        <v>0</v>
      </c>
      <c r="D135" t="s">
        <v>126</v>
      </c>
      <c r="E135">
        <v>25.140267999897869</v>
      </c>
      <c r="F135">
        <v>26.401168582145285</v>
      </c>
      <c r="G135">
        <v>22.388585407525166</v>
      </c>
      <c r="H135">
        <v>22.095295405128791</v>
      </c>
      <c r="J135">
        <v>0</v>
      </c>
    </row>
    <row r="136" spans="1:10" x14ac:dyDescent="0.35">
      <c r="A136" t="str">
        <f>B2&amp;C104&amp;D136</f>
        <v>DISTRIBUCION VOLUMEN X CRITERIO (kg ó litros)Total Bebidas FriasVIENDO DEPORTES</v>
      </c>
      <c r="B136">
        <v>0</v>
      </c>
      <c r="C136">
        <v>0</v>
      </c>
      <c r="D136" t="s">
        <v>127</v>
      </c>
      <c r="E136">
        <v>1.0315820479820885</v>
      </c>
      <c r="F136">
        <v>1.1751056518413407</v>
      </c>
      <c r="G136">
        <v>0.51464238300898613</v>
      </c>
      <c r="H136">
        <v>1.8062766425163139</v>
      </c>
      <c r="J136">
        <v>0</v>
      </c>
    </row>
    <row r="137" spans="1:10" x14ac:dyDescent="0.35">
      <c r="A137" t="str">
        <f>B2&amp;C104&amp;D137</f>
        <v>DISTRIBUCION VOLUMEN X CRITERIO (kg ó litros)Total Bebidas FriasOTROS MOTIVOS</v>
      </c>
      <c r="B137">
        <v>0</v>
      </c>
      <c r="C137">
        <v>0</v>
      </c>
      <c r="D137" t="s">
        <v>128</v>
      </c>
      <c r="E137">
        <v>11.071395564084954</v>
      </c>
      <c r="F137">
        <v>9.3343265378822124</v>
      </c>
      <c r="G137">
        <v>11.200259342468657</v>
      </c>
      <c r="H137">
        <v>9.1167796557488181</v>
      </c>
      <c r="J137">
        <v>0</v>
      </c>
    </row>
    <row r="138" spans="1:10" x14ac:dyDescent="0.35">
      <c r="A138" t="str">
        <f>B2&amp;C138&amp;D138</f>
        <v>DISTRIBUCION VOLUMEN X CRITERIO (kg ó litros)Total Bebidas CalientesT.ESPAÑA</v>
      </c>
      <c r="B138">
        <v>0</v>
      </c>
      <c r="C138" t="s">
        <v>19</v>
      </c>
      <c r="D138" t="s">
        <v>22</v>
      </c>
      <c r="E138">
        <v>100</v>
      </c>
      <c r="F138">
        <v>100</v>
      </c>
      <c r="G138">
        <v>100</v>
      </c>
      <c r="H138">
        <v>100</v>
      </c>
      <c r="J138">
        <v>0</v>
      </c>
    </row>
    <row r="139" spans="1:10" x14ac:dyDescent="0.35">
      <c r="A139" t="str">
        <f>B2&amp;C138&amp;D139</f>
        <v>DISTRIBUCION VOLUMEN X CRITERIO (kg ó litros)Total Bebidas CalientesEN LA CALLE</v>
      </c>
      <c r="B139">
        <v>0</v>
      </c>
      <c r="C139">
        <v>0</v>
      </c>
      <c r="D139" t="s">
        <v>93</v>
      </c>
      <c r="E139">
        <v>1.3282463591201468</v>
      </c>
      <c r="F139">
        <v>1.9361356548917199</v>
      </c>
      <c r="G139">
        <v>2.1245502767316391</v>
      </c>
      <c r="H139">
        <v>2.3730985644733562</v>
      </c>
      <c r="J139">
        <v>0</v>
      </c>
    </row>
    <row r="140" spans="1:10" x14ac:dyDescent="0.35">
      <c r="A140" t="str">
        <f>B2&amp;C138&amp;D140</f>
        <v>DISTRIBUCION VOLUMEN X CRITERIO (kg ó litros)Total Bebidas CalientesEN CASA DE OTROS</v>
      </c>
      <c r="B140">
        <v>0</v>
      </c>
      <c r="C140">
        <v>0</v>
      </c>
      <c r="D140" t="s">
        <v>94</v>
      </c>
      <c r="E140">
        <v>2.1220771877756941</v>
      </c>
      <c r="F140">
        <v>0.23040263293700067</v>
      </c>
      <c r="G140">
        <v>6.030409236076534</v>
      </c>
      <c r="H140">
        <v>3.8192504446744171</v>
      </c>
      <c r="J140">
        <v>0</v>
      </c>
    </row>
    <row r="141" spans="1:10" x14ac:dyDescent="0.35">
      <c r="A141" t="str">
        <f>B2&amp;C138&amp;D141</f>
        <v>DISTRIBUCION VOLUMEN X CRITERIO (kg ó litros)Total Bebidas CalientesEN EL ESTABLECIMIENTO</v>
      </c>
      <c r="B141">
        <v>0</v>
      </c>
      <c r="C141">
        <v>0</v>
      </c>
      <c r="D141" t="s">
        <v>95</v>
      </c>
      <c r="E141">
        <v>79.803604990949566</v>
      </c>
      <c r="F141">
        <v>89.976376639222465</v>
      </c>
      <c r="G141">
        <v>83.733222331529689</v>
      </c>
      <c r="H141">
        <v>77.650799691975692</v>
      </c>
      <c r="J141">
        <v>0</v>
      </c>
    </row>
    <row r="142" spans="1:10" x14ac:dyDescent="0.35">
      <c r="A142" t="str">
        <f>B2&amp;C138&amp;D142</f>
        <v>DISTRIBUCION VOLUMEN X CRITERIO (kg ó litros)Total Bebidas CalientesEN EL TRABAJO</v>
      </c>
      <c r="B142">
        <v>0</v>
      </c>
      <c r="C142">
        <v>0</v>
      </c>
      <c r="D142" t="s">
        <v>96</v>
      </c>
      <c r="E142">
        <v>8.3204711162048071</v>
      </c>
      <c r="F142">
        <v>3.0065124541195019</v>
      </c>
      <c r="G142">
        <v>3.5867486316242556</v>
      </c>
      <c r="H142">
        <v>14.136222220199201</v>
      </c>
      <c r="J142">
        <v>0</v>
      </c>
    </row>
    <row r="143" spans="1:10" x14ac:dyDescent="0.35">
      <c r="A143" t="str">
        <f>B2&amp;C138&amp;D143</f>
        <v>DISTRIBUCION VOLUMEN X CRITERIO (kg ó litros)Total Bebidas CalientesEN COLEGIO/INSTITUTO/UNIV.</v>
      </c>
      <c r="B143">
        <v>0</v>
      </c>
      <c r="C143">
        <v>0</v>
      </c>
      <c r="D143" t="s">
        <v>97</v>
      </c>
      <c r="E143">
        <v>0.1050323631048507</v>
      </c>
      <c r="F143">
        <v>0.10736037541453157</v>
      </c>
      <c r="G143">
        <v>0.10415167680549425</v>
      </c>
      <c r="H143">
        <v>0.84052025321298185</v>
      </c>
      <c r="J143">
        <v>0</v>
      </c>
    </row>
    <row r="144" spans="1:10" x14ac:dyDescent="0.35">
      <c r="A144" t="str">
        <f>B2&amp;C138&amp;D144</f>
        <v>DISTRIBUCION VOLUMEN X CRITERIO (kg ó litros)Total Bebidas CalientesEN MI CASA</v>
      </c>
      <c r="B144">
        <v>0</v>
      </c>
      <c r="C144">
        <v>0</v>
      </c>
      <c r="D144" t="s">
        <v>98</v>
      </c>
      <c r="E144">
        <v>1.9767089643441131</v>
      </c>
      <c r="F144">
        <v>0.47705996414992569</v>
      </c>
      <c r="G144">
        <v>1.4873560094923974</v>
      </c>
      <c r="H144" t="s">
        <v>91</v>
      </c>
      <c r="J144">
        <v>0</v>
      </c>
    </row>
    <row r="145" spans="1:10" x14ac:dyDescent="0.35">
      <c r="A145" t="str">
        <f>B2&amp;C138&amp;D145</f>
        <v>DISTRIBUCION VOLUMEN X CRITERIO (kg ó litros)Total Bebidas CalientesEN M.TRANSP.(AVION,TREN,AUTOC,E</v>
      </c>
      <c r="B145">
        <v>0</v>
      </c>
      <c r="C145">
        <v>0</v>
      </c>
      <c r="D145" t="s">
        <v>99</v>
      </c>
      <c r="E145">
        <v>2.7772655399976744</v>
      </c>
      <c r="F145">
        <v>0.35585738984259402</v>
      </c>
      <c r="G145">
        <v>0.7541564864931708</v>
      </c>
      <c r="H145">
        <v>0.41428789671130573</v>
      </c>
      <c r="J145">
        <v>0</v>
      </c>
    </row>
    <row r="146" spans="1:10" x14ac:dyDescent="0.35">
      <c r="A146" t="str">
        <f>B2&amp;C138&amp;D146</f>
        <v>DISTRIBUCION VOLUMEN X CRITERIO (kg ó litros)Total Bebidas CalientesEN OTRO LUGAR</v>
      </c>
      <c r="B146">
        <v>0</v>
      </c>
      <c r="C146">
        <v>0</v>
      </c>
      <c r="D146" t="s">
        <v>100</v>
      </c>
      <c r="E146">
        <v>3.5665835756894313</v>
      </c>
      <c r="F146">
        <v>3.9102998283843324</v>
      </c>
      <c r="G146">
        <v>2.1793937657781712</v>
      </c>
      <c r="H146">
        <v>0.76580495306592122</v>
      </c>
      <c r="J146">
        <v>0</v>
      </c>
    </row>
    <row r="147" spans="1:10" x14ac:dyDescent="0.35">
      <c r="A147" t="str">
        <f>B2&amp;C138&amp;D147</f>
        <v>DISTRIBUCION VOLUMEN X CRITERIO (kg ó litros)Total Bebidas CalientesDESAYUNO</v>
      </c>
      <c r="B147">
        <v>0</v>
      </c>
      <c r="C147">
        <v>0</v>
      </c>
      <c r="D147" t="s">
        <v>102</v>
      </c>
      <c r="E147">
        <v>55.864196173922508</v>
      </c>
      <c r="F147">
        <v>61.75949013593582</v>
      </c>
      <c r="G147">
        <v>65.327025979340675</v>
      </c>
      <c r="H147">
        <v>60.87859215125355</v>
      </c>
      <c r="J147">
        <v>0</v>
      </c>
    </row>
    <row r="148" spans="1:10" x14ac:dyDescent="0.35">
      <c r="A148" t="str">
        <f>B2&amp;C138&amp;D148</f>
        <v>DISTRIBUCION VOLUMEN X CRITERIO (kg ó litros)Total Bebidas CalientesAPERITIVO/ANTES DE COMER</v>
      </c>
      <c r="B148">
        <v>0</v>
      </c>
      <c r="C148">
        <v>0</v>
      </c>
      <c r="D148" t="s">
        <v>103</v>
      </c>
      <c r="E148">
        <v>12.426010838525487</v>
      </c>
      <c r="F148">
        <v>5.0524961180928116</v>
      </c>
      <c r="G148">
        <v>6.6008090893384299</v>
      </c>
      <c r="H148">
        <v>8.0572182077662848</v>
      </c>
      <c r="J148">
        <v>0</v>
      </c>
    </row>
    <row r="149" spans="1:10" x14ac:dyDescent="0.35">
      <c r="A149" t="str">
        <f>B2&amp;C138&amp;D149</f>
        <v>DISTRIBUCION VOLUMEN X CRITERIO (kg ó litros)Total Bebidas CalientesCOMIDA</v>
      </c>
      <c r="B149">
        <v>0</v>
      </c>
      <c r="C149">
        <v>0</v>
      </c>
      <c r="D149" t="s">
        <v>104</v>
      </c>
      <c r="E149">
        <v>3.7584461682972679</v>
      </c>
      <c r="F149">
        <v>1.9758071437953848</v>
      </c>
      <c r="G149">
        <v>3.1625220242119867</v>
      </c>
      <c r="H149">
        <v>1.5742043909353025</v>
      </c>
      <c r="J149">
        <v>0</v>
      </c>
    </row>
    <row r="150" spans="1:10" x14ac:dyDescent="0.35">
      <c r="A150" t="str">
        <f>B2&amp;C138&amp;D150</f>
        <v>DISTRIBUCION VOLUMEN X CRITERIO (kg ó litros)Total Bebidas CalientesTARDE/MERIENDA</v>
      </c>
      <c r="B150">
        <v>0</v>
      </c>
      <c r="C150">
        <v>0</v>
      </c>
      <c r="D150" t="s">
        <v>105</v>
      </c>
      <c r="E150">
        <v>18.494038875220497</v>
      </c>
      <c r="F150">
        <v>22.041762340837618</v>
      </c>
      <c r="G150">
        <v>10.839255845654034</v>
      </c>
      <c r="H150">
        <v>13.48354120645377</v>
      </c>
      <c r="J150">
        <v>0</v>
      </c>
    </row>
    <row r="151" spans="1:10" x14ac:dyDescent="0.35">
      <c r="A151" t="str">
        <f>B2&amp;C138&amp;D151</f>
        <v>DISTRIBUCION VOLUMEN X CRITERIO (kg ó litros)Total Bebidas CalientesANTES DE CENAR</v>
      </c>
      <c r="B151">
        <v>0</v>
      </c>
      <c r="C151">
        <v>0</v>
      </c>
      <c r="D151" t="s">
        <v>106</v>
      </c>
      <c r="E151">
        <v>4.4480504745553029</v>
      </c>
      <c r="F151">
        <v>5.8135340288109596</v>
      </c>
      <c r="G151">
        <v>9.4303054135864386</v>
      </c>
      <c r="H151">
        <v>3.7878471236413316</v>
      </c>
      <c r="J151">
        <v>0</v>
      </c>
    </row>
    <row r="152" spans="1:10" x14ac:dyDescent="0.35">
      <c r="A152" t="str">
        <f>B2&amp;C138&amp;D152</f>
        <v>DISTRIBUCION VOLUMEN X CRITERIO (kg ó litros)Total Bebidas CalientesCENA</v>
      </c>
      <c r="B152">
        <v>0</v>
      </c>
      <c r="C152">
        <v>0</v>
      </c>
      <c r="D152" t="s">
        <v>107</v>
      </c>
      <c r="E152">
        <v>0.28537286194656292</v>
      </c>
      <c r="F152">
        <v>0.63843238932195367</v>
      </c>
      <c r="G152">
        <v>0.22238156926123009</v>
      </c>
      <c r="H152">
        <v>7.6723982729683934E-2</v>
      </c>
      <c r="J152">
        <v>0</v>
      </c>
    </row>
    <row r="153" spans="1:10" x14ac:dyDescent="0.35">
      <c r="A153" t="str">
        <f>B2&amp;C138&amp;D153</f>
        <v>DISTRIBUCION VOLUMEN X CRITERIO (kg ó litros)Total Bebidas CalientesDESPUES DE LA CENA</v>
      </c>
      <c r="B153">
        <v>0</v>
      </c>
      <c r="C153">
        <v>0</v>
      </c>
      <c r="D153" t="s">
        <v>108</v>
      </c>
      <c r="E153">
        <v>0.60134533327864237</v>
      </c>
      <c r="F153">
        <v>1.8007589756820086</v>
      </c>
      <c r="G153">
        <v>0.19682202711311828</v>
      </c>
      <c r="H153">
        <v>4.4664186725170207</v>
      </c>
      <c r="J153">
        <v>0</v>
      </c>
    </row>
    <row r="154" spans="1:10" x14ac:dyDescent="0.35">
      <c r="A154" t="str">
        <f>B2&amp;C138&amp;D154</f>
        <v>DISTRIBUCION VOLUMEN X CRITERIO (kg ó litros)Total Bebidas CalientesDURANTE EL DIA</v>
      </c>
      <c r="B154">
        <v>0</v>
      </c>
      <c r="C154">
        <v>0</v>
      </c>
      <c r="D154" t="s">
        <v>109</v>
      </c>
      <c r="E154">
        <v>4.1225372675830139</v>
      </c>
      <c r="F154">
        <v>0.917720077698438</v>
      </c>
      <c r="G154">
        <v>4.2208757817586999</v>
      </c>
      <c r="H154">
        <v>7.6754459848951919</v>
      </c>
      <c r="J154">
        <v>0</v>
      </c>
    </row>
    <row r="155" spans="1:10" x14ac:dyDescent="0.35">
      <c r="A155" t="str">
        <f>B2&amp;C138&amp;D155</f>
        <v>DISTRIBUCION VOLUMEN X CRITERIO (kg ó litros)Total Bebidas CalientesCON AMIGOS</v>
      </c>
      <c r="B155">
        <v>0</v>
      </c>
      <c r="C155">
        <v>0</v>
      </c>
      <c r="D155" t="s">
        <v>111</v>
      </c>
      <c r="E155">
        <v>11.727802459514697</v>
      </c>
      <c r="F155">
        <v>25.476552141878532</v>
      </c>
      <c r="G155">
        <v>15.475524586418368</v>
      </c>
      <c r="H155">
        <v>29.618285187789358</v>
      </c>
      <c r="J155">
        <v>0</v>
      </c>
    </row>
    <row r="156" spans="1:10" x14ac:dyDescent="0.35">
      <c r="A156" t="str">
        <f>B2&amp;C138&amp;D156</f>
        <v>DISTRIBUCION VOLUMEN X CRITERIO (kg ó litros)Total Bebidas CalientesCON CLIENTES</v>
      </c>
      <c r="B156">
        <v>0</v>
      </c>
      <c r="C156">
        <v>0</v>
      </c>
      <c r="D156" t="s">
        <v>112</v>
      </c>
      <c r="E156">
        <v>0.11091416086683212</v>
      </c>
      <c r="F156">
        <v>1.0597312698473176</v>
      </c>
      <c r="G156" t="s">
        <v>91</v>
      </c>
      <c r="H156" t="s">
        <v>91</v>
      </c>
      <c r="J156">
        <v>0</v>
      </c>
    </row>
    <row r="157" spans="1:10" x14ac:dyDescent="0.35">
      <c r="A157" t="str">
        <f>B2&amp;C138&amp;D157</f>
        <v>DISTRIBUCION VOLUMEN X CRITERIO (kg ó litros)Total Bebidas CalientesCON COMPAÑEROS DE TRABAJO</v>
      </c>
      <c r="B157">
        <v>0</v>
      </c>
      <c r="C157">
        <v>0</v>
      </c>
      <c r="D157" t="s">
        <v>113</v>
      </c>
      <c r="E157">
        <v>7.1472070734803852</v>
      </c>
      <c r="F157">
        <v>4.5223291909669632</v>
      </c>
      <c r="G157">
        <v>6.6199611396179083</v>
      </c>
      <c r="H157">
        <v>13.127026775497463</v>
      </c>
      <c r="J157">
        <v>0</v>
      </c>
    </row>
    <row r="158" spans="1:10" x14ac:dyDescent="0.35">
      <c r="A158" t="str">
        <f>B2&amp;C138&amp;D158</f>
        <v>DISTRIBUCION VOLUMEN X CRITERIO (kg ó litros)Total Bebidas CalientesCON COMPAÑEROS DE CLASE</v>
      </c>
      <c r="B158">
        <v>0</v>
      </c>
      <c r="C158">
        <v>0</v>
      </c>
      <c r="D158" t="s">
        <v>114</v>
      </c>
      <c r="E158">
        <v>0.73290184255253832</v>
      </c>
      <c r="F158">
        <v>0.64753981988984566</v>
      </c>
      <c r="G158">
        <v>5.9351418811083763</v>
      </c>
      <c r="H158">
        <v>0.29197435287325352</v>
      </c>
      <c r="J158">
        <v>0</v>
      </c>
    </row>
    <row r="159" spans="1:10" x14ac:dyDescent="0.35">
      <c r="A159" t="str">
        <f>B2&amp;C138&amp;D159</f>
        <v>DISTRIBUCION VOLUMEN X CRITERIO (kg ó litros)Total Bebidas CalientesCON FAMILIA</v>
      </c>
      <c r="B159">
        <v>0</v>
      </c>
      <c r="C159">
        <v>0</v>
      </c>
      <c r="D159" t="s">
        <v>115</v>
      </c>
      <c r="E159">
        <v>24.903459842309339</v>
      </c>
      <c r="F159">
        <v>29.901227365150827</v>
      </c>
      <c r="G159">
        <v>24.260309892891897</v>
      </c>
      <c r="H159">
        <v>9.1706125967540721</v>
      </c>
      <c r="J159">
        <v>0</v>
      </c>
    </row>
    <row r="160" spans="1:10" x14ac:dyDescent="0.35">
      <c r="A160" t="str">
        <f>B2&amp;C138&amp;D160</f>
        <v>DISTRIBUCION VOLUMEN X CRITERIO (kg ó litros)Total Bebidas CalientesCON LA PAREJA</v>
      </c>
      <c r="B160">
        <v>0</v>
      </c>
      <c r="C160">
        <v>0</v>
      </c>
      <c r="D160" t="s">
        <v>116</v>
      </c>
      <c r="E160">
        <v>7.5459492533580601</v>
      </c>
      <c r="F160">
        <v>5.38504255073184</v>
      </c>
      <c r="G160">
        <v>7.2633823825700814</v>
      </c>
      <c r="H160">
        <v>5.6512383852423831</v>
      </c>
      <c r="J160">
        <v>0</v>
      </c>
    </row>
    <row r="161" spans="1:10" x14ac:dyDescent="0.35">
      <c r="A161" t="str">
        <f>B2&amp;C138&amp;D161</f>
        <v>DISTRIBUCION VOLUMEN X CRITERIO (kg ó litros)Total Bebidas CalientesESTABA SOLO/A</v>
      </c>
      <c r="B161">
        <v>0</v>
      </c>
      <c r="C161">
        <v>0</v>
      </c>
      <c r="D161" t="s">
        <v>117</v>
      </c>
      <c r="E161">
        <v>47.831751606589336</v>
      </c>
      <c r="F161">
        <v>33.007578822578644</v>
      </c>
      <c r="G161">
        <v>40.445679869050828</v>
      </c>
      <c r="H161">
        <v>42.079872316630947</v>
      </c>
      <c r="J161">
        <v>0</v>
      </c>
    </row>
    <row r="162" spans="1:10" x14ac:dyDescent="0.35">
      <c r="A162" t="str">
        <f>B2&amp;C138&amp;D162</f>
        <v>DISTRIBUCION VOLUMEN X CRITERIO (kg ó litros)Total Bebidas CalientesOTROS</v>
      </c>
      <c r="B162">
        <v>0</v>
      </c>
      <c r="C162">
        <v>0</v>
      </c>
      <c r="D162" t="s">
        <v>118</v>
      </c>
      <c r="E162" t="s">
        <v>91</v>
      </c>
      <c r="F162" t="s">
        <v>91</v>
      </c>
      <c r="G162" t="s">
        <v>91</v>
      </c>
      <c r="H162">
        <v>6.0977416008980087E-2</v>
      </c>
      <c r="J162">
        <v>0</v>
      </c>
    </row>
    <row r="163" spans="1:10" x14ac:dyDescent="0.35">
      <c r="A163" t="str">
        <f>B2&amp;C138&amp;D163</f>
        <v>DISTRIBUCION VOLUMEN X CRITERIO (kg ó litros)Total Bebidas CalientesESTAR TRABAJANDO</v>
      </c>
      <c r="B163">
        <v>0</v>
      </c>
      <c r="C163">
        <v>0</v>
      </c>
      <c r="D163" t="s">
        <v>120</v>
      </c>
      <c r="E163">
        <v>13.482880663562399</v>
      </c>
      <c r="F163">
        <v>10.254935657440017</v>
      </c>
      <c r="G163">
        <v>11.384454861589752</v>
      </c>
      <c r="H163">
        <v>21.502794213406808</v>
      </c>
      <c r="J163">
        <v>0</v>
      </c>
    </row>
    <row r="164" spans="1:10" x14ac:dyDescent="0.35">
      <c r="A164" t="str">
        <f>B2&amp;C138&amp;D164</f>
        <v>DISTRIBUCION VOLUMEN X CRITERIO (kg ó litros)Total Bebidas CalientesCOMIDA DE NEGOCIOS</v>
      </c>
      <c r="B164">
        <v>0</v>
      </c>
      <c r="C164">
        <v>0</v>
      </c>
      <c r="D164" t="s">
        <v>121</v>
      </c>
      <c r="E164">
        <v>0.12850707409736847</v>
      </c>
      <c r="F164">
        <v>0.19903888940787781</v>
      </c>
      <c r="G164" t="s">
        <v>91</v>
      </c>
      <c r="H164">
        <v>0.39420120863232933</v>
      </c>
      <c r="J164">
        <v>0</v>
      </c>
    </row>
    <row r="165" spans="1:10" x14ac:dyDescent="0.35">
      <c r="A165" t="str">
        <f>B2&amp;C138&amp;D165</f>
        <v>DISTRIBUCION VOLUMEN X CRITERIO (kg ó litros)Total Bebidas CalientesPOR PLACER/RELAX</v>
      </c>
      <c r="B165">
        <v>0</v>
      </c>
      <c r="C165">
        <v>0</v>
      </c>
      <c r="D165" t="s">
        <v>122</v>
      </c>
      <c r="E165">
        <v>9.7610423408824438</v>
      </c>
      <c r="F165">
        <v>6.360453889467407</v>
      </c>
      <c r="G165">
        <v>3.4692123599064129</v>
      </c>
      <c r="H165">
        <v>6.8235368065728634</v>
      </c>
      <c r="J165">
        <v>0</v>
      </c>
    </row>
    <row r="166" spans="1:10" x14ac:dyDescent="0.35">
      <c r="A166" t="str">
        <f>B2&amp;C138&amp;D166</f>
        <v>DISTRIBUCION VOLUMEN X CRITERIO (kg ó litros)Total Bebidas CalientesTENER HAMBRE/SIN PLANIFICAR</v>
      </c>
      <c r="B166">
        <v>0</v>
      </c>
      <c r="C166">
        <v>0</v>
      </c>
      <c r="D166" t="s">
        <v>123</v>
      </c>
      <c r="E166">
        <v>36.211675609813391</v>
      </c>
      <c r="F166">
        <v>42.160943780668866</v>
      </c>
      <c r="G166">
        <v>35.351365787061958</v>
      </c>
      <c r="H166">
        <v>26.137103436106269</v>
      </c>
      <c r="J166">
        <v>0</v>
      </c>
    </row>
    <row r="167" spans="1:10" x14ac:dyDescent="0.35">
      <c r="A167" t="str">
        <f>B2&amp;C138&amp;D167</f>
        <v>DISTRIBUCION VOLUMEN X CRITERIO (kg ó litros)Total Bebidas CalientesESTAR DE COMPRAS</v>
      </c>
      <c r="B167">
        <v>0</v>
      </c>
      <c r="C167">
        <v>0</v>
      </c>
      <c r="D167" t="s">
        <v>124</v>
      </c>
      <c r="E167">
        <v>0.50541575190405263</v>
      </c>
      <c r="F167">
        <v>0.51005218691191501</v>
      </c>
      <c r="G167">
        <v>0.48385421929131295</v>
      </c>
      <c r="H167">
        <v>1.1131181189000512</v>
      </c>
      <c r="J167">
        <v>0</v>
      </c>
    </row>
    <row r="168" spans="1:10" x14ac:dyDescent="0.35">
      <c r="A168" t="str">
        <f>B2&amp;C138&amp;D168</f>
        <v>DISTRIBUCION VOLUMEN X CRITERIO (kg ó litros)Total Bebidas CalientesNO COCINAR EN CASA</v>
      </c>
      <c r="B168">
        <v>0</v>
      </c>
      <c r="C168">
        <v>0</v>
      </c>
      <c r="D168" t="s">
        <v>125</v>
      </c>
      <c r="E168">
        <v>1.4301030216198516</v>
      </c>
      <c r="F168">
        <v>3.76967599844239E-2</v>
      </c>
      <c r="G168">
        <v>5.71337533505615</v>
      </c>
      <c r="H168">
        <v>1.1464477322888991</v>
      </c>
      <c r="J168">
        <v>0</v>
      </c>
    </row>
    <row r="169" spans="1:10" x14ac:dyDescent="0.35">
      <c r="A169" t="str">
        <f>B2&amp;C138&amp;D169</f>
        <v>DISTRIBUCION VOLUMEN X CRITERIO (kg ó litros)Total Bebidas CalientesCELEBRACION/FIESTA/SALIR TOMAR</v>
      </c>
      <c r="B169">
        <v>0</v>
      </c>
      <c r="C169">
        <v>0</v>
      </c>
      <c r="D169" t="s">
        <v>126</v>
      </c>
      <c r="E169">
        <v>35.506821641343954</v>
      </c>
      <c r="F169">
        <v>37.473454947717094</v>
      </c>
      <c r="G169">
        <v>40.104404252728109</v>
      </c>
      <c r="H169">
        <v>38.97207050334422</v>
      </c>
      <c r="J169">
        <v>0</v>
      </c>
    </row>
    <row r="170" spans="1:10" x14ac:dyDescent="0.35">
      <c r="A170" t="str">
        <f>B2&amp;C138&amp;D170</f>
        <v>DISTRIBUCION VOLUMEN X CRITERIO (kg ó litros)Total Bebidas CalientesVIENDO DEPORTES</v>
      </c>
      <c r="B170">
        <v>0</v>
      </c>
      <c r="C170">
        <v>0</v>
      </c>
      <c r="D170" t="s">
        <v>127</v>
      </c>
      <c r="E170">
        <v>0.49085468314991915</v>
      </c>
      <c r="F170">
        <v>0.13239102491303265</v>
      </c>
      <c r="G170">
        <v>0.20297271546040321</v>
      </c>
      <c r="H170">
        <v>0.94407429179980373</v>
      </c>
      <c r="J170">
        <v>0</v>
      </c>
    </row>
    <row r="171" spans="1:10" x14ac:dyDescent="0.35">
      <c r="A171" t="str">
        <f>B2&amp;C138&amp;D171</f>
        <v>DISTRIBUCION VOLUMEN X CRITERIO (kg ó litros)Total Bebidas CalientesOTROS MOTIVOS</v>
      </c>
      <c r="B171">
        <v>0</v>
      </c>
      <c r="C171">
        <v>0</v>
      </c>
      <c r="D171" t="s">
        <v>128</v>
      </c>
      <c r="E171">
        <v>2.482684691523712</v>
      </c>
      <c r="F171">
        <v>2.8710305957041533</v>
      </c>
      <c r="G171">
        <v>3.2903586900802075</v>
      </c>
      <c r="H171">
        <v>2.966641737877084</v>
      </c>
      <c r="J171">
        <v>0</v>
      </c>
    </row>
    <row r="172" spans="1:10" x14ac:dyDescent="0.35">
      <c r="A172" t="str">
        <f>B2&amp;C172&amp;D172</f>
        <v>DISTRIBUCION VOLUMEN X CRITERIO (kg ó litros)Total AperitivosT.ESPAÑA</v>
      </c>
      <c r="B172">
        <v>0</v>
      </c>
      <c r="C172" t="s">
        <v>20</v>
      </c>
      <c r="D172" t="s">
        <v>22</v>
      </c>
      <c r="E172">
        <v>100</v>
      </c>
      <c r="F172">
        <v>100</v>
      </c>
      <c r="G172">
        <v>100</v>
      </c>
      <c r="H172">
        <v>100</v>
      </c>
      <c r="J172">
        <v>0</v>
      </c>
    </row>
    <row r="173" spans="1:10" x14ac:dyDescent="0.35">
      <c r="A173" t="str">
        <f>B2&amp;C172&amp;D173</f>
        <v>DISTRIBUCION VOLUMEN X CRITERIO (kg ó litros)Total AperitivosEN LA CALLE</v>
      </c>
      <c r="B173">
        <v>0</v>
      </c>
      <c r="C173">
        <v>0</v>
      </c>
      <c r="D173" t="s">
        <v>93</v>
      </c>
      <c r="E173">
        <v>35.36747209334731</v>
      </c>
      <c r="F173">
        <v>32.759437689319384</v>
      </c>
      <c r="G173">
        <v>47.420990459418974</v>
      </c>
      <c r="H173">
        <v>28.899995920696931</v>
      </c>
      <c r="J173">
        <v>0</v>
      </c>
    </row>
    <row r="174" spans="1:10" x14ac:dyDescent="0.35">
      <c r="A174" t="str">
        <f>B2&amp;C172&amp;D174</f>
        <v>DISTRIBUCION VOLUMEN X CRITERIO (kg ó litros)Total AperitivosEN CASA DE OTROS</v>
      </c>
      <c r="B174">
        <v>0</v>
      </c>
      <c r="C174">
        <v>0</v>
      </c>
      <c r="D174" t="s">
        <v>94</v>
      </c>
      <c r="E174">
        <v>24.786907518441136</v>
      </c>
      <c r="F174">
        <v>24.164191005688188</v>
      </c>
      <c r="G174">
        <v>10.467053472873918</v>
      </c>
      <c r="H174">
        <v>34.99526769274285</v>
      </c>
      <c r="J174">
        <v>0</v>
      </c>
    </row>
    <row r="175" spans="1:10" x14ac:dyDescent="0.35">
      <c r="A175" t="str">
        <f>B2&amp;C172&amp;D175</f>
        <v>DISTRIBUCION VOLUMEN X CRITERIO (kg ó litros)Total AperitivosEN EL ESTABLECIMIENTO</v>
      </c>
      <c r="B175">
        <v>0</v>
      </c>
      <c r="C175">
        <v>0</v>
      </c>
      <c r="D175" t="s">
        <v>95</v>
      </c>
      <c r="E175">
        <v>11.21293860413221</v>
      </c>
      <c r="F175">
        <v>9.1141439890201621</v>
      </c>
      <c r="G175">
        <v>9.8973261011917444</v>
      </c>
      <c r="H175">
        <v>4.9381555979789793</v>
      </c>
      <c r="J175">
        <v>0</v>
      </c>
    </row>
    <row r="176" spans="1:10" x14ac:dyDescent="0.35">
      <c r="A176" t="str">
        <f>B2&amp;C172&amp;D176</f>
        <v>DISTRIBUCION VOLUMEN X CRITERIO (kg ó litros)Total AperitivosEN EL TRABAJO</v>
      </c>
      <c r="B176">
        <v>0</v>
      </c>
      <c r="C176">
        <v>0</v>
      </c>
      <c r="D176" t="s">
        <v>96</v>
      </c>
      <c r="E176">
        <v>9.9456904595148377</v>
      </c>
      <c r="F176">
        <v>15.968408460738779</v>
      </c>
      <c r="G176">
        <v>16.201998016070949</v>
      </c>
      <c r="H176">
        <v>9.3289457140243783</v>
      </c>
      <c r="J176">
        <v>0</v>
      </c>
    </row>
    <row r="177" spans="1:10" x14ac:dyDescent="0.35">
      <c r="A177" t="str">
        <f>B2&amp;C172&amp;D177</f>
        <v>DISTRIBUCION VOLUMEN X CRITERIO (kg ó litros)Total AperitivosEN COLEGIO/INSTITUTO/UNIV.</v>
      </c>
      <c r="B177">
        <v>0</v>
      </c>
      <c r="C177">
        <v>0</v>
      </c>
      <c r="D177" t="s">
        <v>97</v>
      </c>
      <c r="E177">
        <v>2.6217846477605118</v>
      </c>
      <c r="F177">
        <v>0.39706446451627087</v>
      </c>
      <c r="G177">
        <v>1.4646065164683979</v>
      </c>
      <c r="H177" t="s">
        <v>91</v>
      </c>
      <c r="J177">
        <v>0</v>
      </c>
    </row>
    <row r="178" spans="1:10" x14ac:dyDescent="0.35">
      <c r="A178" t="str">
        <f>B2&amp;C172&amp;D178</f>
        <v>DISTRIBUCION VOLUMEN X CRITERIO (kg ó litros)Total AperitivosEN MI CASA</v>
      </c>
      <c r="B178">
        <v>0</v>
      </c>
      <c r="C178">
        <v>0</v>
      </c>
      <c r="D178" t="s">
        <v>98</v>
      </c>
      <c r="E178">
        <v>2.3407946256367889</v>
      </c>
      <c r="F178">
        <v>3.1834631690227018</v>
      </c>
      <c r="G178">
        <v>4.5191701697684179</v>
      </c>
      <c r="H178">
        <v>6.0838888091491423</v>
      </c>
      <c r="J178">
        <v>0</v>
      </c>
    </row>
    <row r="179" spans="1:10" x14ac:dyDescent="0.35">
      <c r="A179" t="str">
        <f>B2&amp;C172&amp;D179</f>
        <v>DISTRIBUCION VOLUMEN X CRITERIO (kg ó litros)Total AperitivosEN M.TRANSP.(AVION,TREN,AUTOC,E</v>
      </c>
      <c r="B179">
        <v>0</v>
      </c>
      <c r="C179">
        <v>0</v>
      </c>
      <c r="D179" t="s">
        <v>99</v>
      </c>
      <c r="E179">
        <v>3.6026957452350912</v>
      </c>
      <c r="F179">
        <v>0.17918392016940157</v>
      </c>
      <c r="G179">
        <v>0.94029994199046374</v>
      </c>
      <c r="H179" t="s">
        <v>91</v>
      </c>
      <c r="J179">
        <v>0</v>
      </c>
    </row>
    <row r="180" spans="1:10" x14ac:dyDescent="0.35">
      <c r="A180" t="str">
        <f>B2&amp;C172&amp;D180</f>
        <v>DISTRIBUCION VOLUMEN X CRITERIO (kg ó litros)Total AperitivosEN OTRO LUGAR</v>
      </c>
      <c r="B180">
        <v>0</v>
      </c>
      <c r="C180">
        <v>0</v>
      </c>
      <c r="D180" t="s">
        <v>100</v>
      </c>
      <c r="E180">
        <v>10.121711827086244</v>
      </c>
      <c r="F180">
        <v>14.234109457349131</v>
      </c>
      <c r="G180">
        <v>9.0885583787575435</v>
      </c>
      <c r="H180">
        <v>15.753748913925648</v>
      </c>
      <c r="J180">
        <v>0</v>
      </c>
    </row>
    <row r="181" spans="1:10" x14ac:dyDescent="0.35">
      <c r="A181" t="str">
        <f>B2&amp;C172&amp;D181</f>
        <v>DISTRIBUCION VOLUMEN X CRITERIO (kg ó litros)Total AperitivosDESAYUNO</v>
      </c>
      <c r="B181">
        <v>0</v>
      </c>
      <c r="C181">
        <v>0</v>
      </c>
      <c r="D181" t="s">
        <v>102</v>
      </c>
      <c r="E181">
        <v>7.5369745275166808</v>
      </c>
      <c r="F181">
        <v>5.802311166860318</v>
      </c>
      <c r="G181">
        <v>4.2737234835709748</v>
      </c>
      <c r="H181">
        <v>16.204904338083679</v>
      </c>
      <c r="J181">
        <v>0</v>
      </c>
    </row>
    <row r="182" spans="1:10" x14ac:dyDescent="0.35">
      <c r="A182" t="str">
        <f>B2&amp;C172&amp;D182</f>
        <v>DISTRIBUCION VOLUMEN X CRITERIO (kg ó litros)Total AperitivosAPERITIVO/ANTES DE COMER</v>
      </c>
      <c r="B182">
        <v>0</v>
      </c>
      <c r="C182">
        <v>0</v>
      </c>
      <c r="D182" t="s">
        <v>103</v>
      </c>
      <c r="E182">
        <v>17.612831582441761</v>
      </c>
      <c r="F182">
        <v>18.800427239671741</v>
      </c>
      <c r="G182">
        <v>11.310151173222231</v>
      </c>
      <c r="H182">
        <v>17.825415473195548</v>
      </c>
      <c r="J182">
        <v>0</v>
      </c>
    </row>
    <row r="183" spans="1:10" x14ac:dyDescent="0.35">
      <c r="A183" t="str">
        <f>B2&amp;C172&amp;D183</f>
        <v>DISTRIBUCION VOLUMEN X CRITERIO (kg ó litros)Total AperitivosCOMIDA</v>
      </c>
      <c r="B183">
        <v>0</v>
      </c>
      <c r="C183">
        <v>0</v>
      </c>
      <c r="D183" t="s">
        <v>104</v>
      </c>
      <c r="E183">
        <v>13.646325230759301</v>
      </c>
      <c r="F183">
        <v>2.475169610564691</v>
      </c>
      <c r="G183">
        <v>7.0812334236757746</v>
      </c>
      <c r="H183">
        <v>7.3894007917532578</v>
      </c>
      <c r="J183">
        <v>0</v>
      </c>
    </row>
    <row r="184" spans="1:10" x14ac:dyDescent="0.35">
      <c r="A184" t="str">
        <f>B2&amp;C172&amp;D184</f>
        <v>DISTRIBUCION VOLUMEN X CRITERIO (kg ó litros)Total AperitivosTARDE/MERIENDA</v>
      </c>
      <c r="B184">
        <v>0</v>
      </c>
      <c r="C184">
        <v>0</v>
      </c>
      <c r="D184" t="s">
        <v>105</v>
      </c>
      <c r="E184">
        <v>33.340752178189128</v>
      </c>
      <c r="F184">
        <v>27.180852595346501</v>
      </c>
      <c r="G184">
        <v>46.068006018149362</v>
      </c>
      <c r="H184">
        <v>31.487467977187961</v>
      </c>
      <c r="J184">
        <v>0</v>
      </c>
    </row>
    <row r="185" spans="1:10" x14ac:dyDescent="0.35">
      <c r="A185" t="str">
        <f>B2&amp;C172&amp;D185</f>
        <v>DISTRIBUCION VOLUMEN X CRITERIO (kg ó litros)Total AperitivosANTES DE CENAR</v>
      </c>
      <c r="B185">
        <v>0</v>
      </c>
      <c r="C185">
        <v>0</v>
      </c>
      <c r="D185" t="s">
        <v>106</v>
      </c>
      <c r="E185">
        <v>5.6798671743878604</v>
      </c>
      <c r="F185">
        <v>4.3317427532926382</v>
      </c>
      <c r="G185">
        <v>8.6988817364867348</v>
      </c>
      <c r="H185">
        <v>3.681186201643853</v>
      </c>
      <c r="J185">
        <v>0</v>
      </c>
    </row>
    <row r="186" spans="1:10" x14ac:dyDescent="0.35">
      <c r="A186" t="str">
        <f>B2&amp;C172&amp;D186</f>
        <v>DISTRIBUCION VOLUMEN X CRITERIO (kg ó litros)Total AperitivosCENA</v>
      </c>
      <c r="B186">
        <v>0</v>
      </c>
      <c r="C186">
        <v>0</v>
      </c>
      <c r="D186" t="s">
        <v>107</v>
      </c>
      <c r="E186">
        <v>0.94337798468574208</v>
      </c>
      <c r="F186">
        <v>2.0423087154492583</v>
      </c>
      <c r="G186">
        <v>0.35201566602889789</v>
      </c>
      <c r="H186">
        <v>1.2878891572112399</v>
      </c>
      <c r="J186">
        <v>0</v>
      </c>
    </row>
    <row r="187" spans="1:10" x14ac:dyDescent="0.35">
      <c r="A187" t="str">
        <f>B2&amp;C172&amp;D187</f>
        <v>DISTRIBUCION VOLUMEN X CRITERIO (kg ó litros)Total AperitivosDESPUES DE LA CENA</v>
      </c>
      <c r="B187">
        <v>0</v>
      </c>
      <c r="C187">
        <v>0</v>
      </c>
      <c r="D187" t="s">
        <v>108</v>
      </c>
      <c r="E187">
        <v>0.88444313222031545</v>
      </c>
      <c r="F187">
        <v>3.3870528617766675</v>
      </c>
      <c r="G187">
        <v>1.6719210675861664</v>
      </c>
      <c r="H187">
        <v>1.1632119191984516</v>
      </c>
      <c r="J187">
        <v>0</v>
      </c>
    </row>
    <row r="188" spans="1:10" x14ac:dyDescent="0.35">
      <c r="A188" t="str">
        <f>B2&amp;C172&amp;D188</f>
        <v>DISTRIBUCION VOLUMEN X CRITERIO (kg ó litros)Total AperitivosDURANTE EL DIA</v>
      </c>
      <c r="B188">
        <v>0</v>
      </c>
      <c r="C188">
        <v>0</v>
      </c>
      <c r="D188" t="s">
        <v>109</v>
      </c>
      <c r="E188">
        <v>20.355425207477452</v>
      </c>
      <c r="F188">
        <v>35.980139949862348</v>
      </c>
      <c r="G188">
        <v>20.544068549872733</v>
      </c>
      <c r="H188">
        <v>20.960525031255301</v>
      </c>
      <c r="J188">
        <v>0</v>
      </c>
    </row>
    <row r="189" spans="1:10" x14ac:dyDescent="0.35">
      <c r="A189" t="str">
        <f>B2&amp;C172&amp;D189</f>
        <v>DISTRIBUCION VOLUMEN X CRITERIO (kg ó litros)Total AperitivosCON AMIGOS</v>
      </c>
      <c r="B189">
        <v>0</v>
      </c>
      <c r="C189">
        <v>0</v>
      </c>
      <c r="D189" t="s">
        <v>111</v>
      </c>
      <c r="E189">
        <v>17.65558693790485</v>
      </c>
      <c r="F189">
        <v>14.823551067485388</v>
      </c>
      <c r="G189">
        <v>29.735786299202616</v>
      </c>
      <c r="H189">
        <v>8.9284411601959608</v>
      </c>
      <c r="J189">
        <v>0</v>
      </c>
    </row>
    <row r="190" spans="1:10" x14ac:dyDescent="0.35">
      <c r="A190" t="str">
        <f>B2&amp;C172&amp;D190</f>
        <v>DISTRIBUCION VOLUMEN X CRITERIO (kg ó litros)Total AperitivosCON CLIENTES</v>
      </c>
      <c r="B190">
        <v>0</v>
      </c>
      <c r="C190">
        <v>0</v>
      </c>
      <c r="D190" t="s">
        <v>112</v>
      </c>
      <c r="E190">
        <v>1.452133331494879</v>
      </c>
      <c r="F190">
        <v>0.28137856134726935</v>
      </c>
      <c r="G190">
        <v>8.7583788812089655E-2</v>
      </c>
      <c r="H190">
        <v>0.56889884009766967</v>
      </c>
      <c r="J190">
        <v>0</v>
      </c>
    </row>
    <row r="191" spans="1:10" x14ac:dyDescent="0.35">
      <c r="A191" t="str">
        <f>B2&amp;C172&amp;D191</f>
        <v>DISTRIBUCION VOLUMEN X CRITERIO (kg ó litros)Total AperitivosCON COMPAÑEROS DE TRABAJO</v>
      </c>
      <c r="B191">
        <v>0</v>
      </c>
      <c r="C191">
        <v>0</v>
      </c>
      <c r="D191" t="s">
        <v>113</v>
      </c>
      <c r="E191">
        <v>6.2310815746275807</v>
      </c>
      <c r="F191">
        <v>6.6283786350036591</v>
      </c>
      <c r="G191">
        <v>5.8883792287881196</v>
      </c>
      <c r="H191">
        <v>3.4545193817220556</v>
      </c>
      <c r="J191">
        <v>0</v>
      </c>
    </row>
    <row r="192" spans="1:10" x14ac:dyDescent="0.35">
      <c r="A192" t="str">
        <f>B2&amp;C172&amp;D192</f>
        <v>DISTRIBUCION VOLUMEN X CRITERIO (kg ó litros)Total AperitivosCON COMPAÑEROS DE CLASE</v>
      </c>
      <c r="B192">
        <v>0</v>
      </c>
      <c r="C192">
        <v>0</v>
      </c>
      <c r="D192" t="s">
        <v>114</v>
      </c>
      <c r="E192">
        <v>1.5277689123680671</v>
      </c>
      <c r="F192">
        <v>0.12570342347444585</v>
      </c>
      <c r="G192">
        <v>1.032421028375532</v>
      </c>
      <c r="H192" t="s">
        <v>91</v>
      </c>
      <c r="J192">
        <v>0</v>
      </c>
    </row>
    <row r="193" spans="1:10" x14ac:dyDescent="0.35">
      <c r="A193" t="str">
        <f>B2&amp;C172&amp;D193</f>
        <v>DISTRIBUCION VOLUMEN X CRITERIO (kg ó litros)Total AperitivosCON FAMILIA</v>
      </c>
      <c r="B193">
        <v>0</v>
      </c>
      <c r="C193">
        <v>0</v>
      </c>
      <c r="D193" t="s">
        <v>115</v>
      </c>
      <c r="E193">
        <v>25.847435537408149</v>
      </c>
      <c r="F193">
        <v>30.238298336488061</v>
      </c>
      <c r="G193">
        <v>16.600391933654766</v>
      </c>
      <c r="H193">
        <v>19.018214428369383</v>
      </c>
      <c r="J193">
        <v>0</v>
      </c>
    </row>
    <row r="194" spans="1:10" x14ac:dyDescent="0.35">
      <c r="A194" t="str">
        <f>B2&amp;C172&amp;D194</f>
        <v>DISTRIBUCION VOLUMEN X CRITERIO (kg ó litros)Total AperitivosCON LA PAREJA</v>
      </c>
      <c r="B194">
        <v>0</v>
      </c>
      <c r="C194">
        <v>0</v>
      </c>
      <c r="D194" t="s">
        <v>116</v>
      </c>
      <c r="E194">
        <v>6.2453071008676764</v>
      </c>
      <c r="F194">
        <v>13.234206008982047</v>
      </c>
      <c r="G194">
        <v>8.2217654459952811</v>
      </c>
      <c r="H194">
        <v>8.3343243000756786</v>
      </c>
      <c r="J194">
        <v>0</v>
      </c>
    </row>
    <row r="195" spans="1:10" x14ac:dyDescent="0.35">
      <c r="A195" t="str">
        <f>B2&amp;C172&amp;D195</f>
        <v>DISTRIBUCION VOLUMEN X CRITERIO (kg ó litros)Total AperitivosESTABA SOLO/A</v>
      </c>
      <c r="B195">
        <v>0</v>
      </c>
      <c r="C195">
        <v>0</v>
      </c>
      <c r="D195" t="s">
        <v>117</v>
      </c>
      <c r="E195">
        <v>40.555327602583922</v>
      </c>
      <c r="F195">
        <v>33.604369130109838</v>
      </c>
      <c r="G195">
        <v>38.030850061585767</v>
      </c>
      <c r="H195">
        <v>58.539988789031881</v>
      </c>
      <c r="J195">
        <v>0</v>
      </c>
    </row>
    <row r="196" spans="1:10" x14ac:dyDescent="0.35">
      <c r="A196" t="str">
        <f>B2&amp;C172&amp;D196</f>
        <v>DISTRIBUCION VOLUMEN X CRITERIO (kg ó litros)Total AperitivosOTROS</v>
      </c>
      <c r="B196">
        <v>0</v>
      </c>
      <c r="C196">
        <v>0</v>
      </c>
      <c r="D196" t="s">
        <v>118</v>
      </c>
      <c r="E196">
        <v>0.4853597066216338</v>
      </c>
      <c r="F196">
        <v>1.0641165795293517</v>
      </c>
      <c r="G196">
        <v>0.40282607912200608</v>
      </c>
      <c r="H196">
        <v>1.15561345818274</v>
      </c>
      <c r="J196">
        <v>0</v>
      </c>
    </row>
    <row r="197" spans="1:10" x14ac:dyDescent="0.35">
      <c r="A197" t="str">
        <f>B2&amp;C172&amp;D197</f>
        <v>DISTRIBUCION VOLUMEN X CRITERIO (kg ó litros)Total AperitivosESTAR TRABAJANDO</v>
      </c>
      <c r="B197">
        <v>0</v>
      </c>
      <c r="C197">
        <v>0</v>
      </c>
      <c r="D197" t="s">
        <v>120</v>
      </c>
      <c r="E197">
        <v>5.8959495925610153</v>
      </c>
      <c r="F197">
        <v>9.3567289397389377</v>
      </c>
      <c r="G197">
        <v>10.692503115168082</v>
      </c>
      <c r="H197">
        <v>12.921784148566328</v>
      </c>
      <c r="J197">
        <v>0</v>
      </c>
    </row>
    <row r="198" spans="1:10" x14ac:dyDescent="0.35">
      <c r="A198" t="str">
        <f>B2&amp;C172&amp;D198</f>
        <v>DISTRIBUCION VOLUMEN X CRITERIO (kg ó litros)Total AperitivosCOMIDA DE NEGOCIOS</v>
      </c>
      <c r="B198">
        <v>0</v>
      </c>
      <c r="C198">
        <v>0</v>
      </c>
      <c r="D198" t="s">
        <v>121</v>
      </c>
      <c r="E198">
        <v>1.1163606375012329</v>
      </c>
      <c r="F198" t="s">
        <v>91</v>
      </c>
      <c r="G198">
        <v>3.5982504658691461E-2</v>
      </c>
      <c r="H198">
        <v>5.4090892995802137E-2</v>
      </c>
      <c r="J198">
        <v>0</v>
      </c>
    </row>
    <row r="199" spans="1:10" x14ac:dyDescent="0.35">
      <c r="A199" t="str">
        <f>B2&amp;C172&amp;D199</f>
        <v>DISTRIBUCION VOLUMEN X CRITERIO (kg ó litros)Total AperitivosPOR PLACER/RELAX</v>
      </c>
      <c r="B199">
        <v>0</v>
      </c>
      <c r="C199">
        <v>0</v>
      </c>
      <c r="D199" t="s">
        <v>122</v>
      </c>
      <c r="E199">
        <v>15.797614855593785</v>
      </c>
      <c r="F199">
        <v>23.076209833842498</v>
      </c>
      <c r="G199">
        <v>18.967541825552647</v>
      </c>
      <c r="H199">
        <v>17.982747767408792</v>
      </c>
      <c r="J199">
        <v>0</v>
      </c>
    </row>
    <row r="200" spans="1:10" x14ac:dyDescent="0.35">
      <c r="A200" t="str">
        <f>B2&amp;C172&amp;D200</f>
        <v>DISTRIBUCION VOLUMEN X CRITERIO (kg ó litros)Total AperitivosTENER HAMBRE/SIN PLANIFICAR</v>
      </c>
      <c r="B200">
        <v>0</v>
      </c>
      <c r="C200">
        <v>0</v>
      </c>
      <c r="D200" t="s">
        <v>123</v>
      </c>
      <c r="E200">
        <v>43.449119184087003</v>
      </c>
      <c r="F200">
        <v>40.486127219165596</v>
      </c>
      <c r="G200">
        <v>29.765984964098084</v>
      </c>
      <c r="H200">
        <v>48.476135006766476</v>
      </c>
      <c r="J200">
        <v>0</v>
      </c>
    </row>
    <row r="201" spans="1:10" x14ac:dyDescent="0.35">
      <c r="A201" t="str">
        <f>B2&amp;C172&amp;D201</f>
        <v>DISTRIBUCION VOLUMEN X CRITERIO (kg ó litros)Total AperitivosESTAR DE COMPRAS</v>
      </c>
      <c r="B201">
        <v>0</v>
      </c>
      <c r="C201">
        <v>0</v>
      </c>
      <c r="D201" t="s">
        <v>124</v>
      </c>
      <c r="E201">
        <v>2.6192075322766986</v>
      </c>
      <c r="F201">
        <v>5.4219285755743858</v>
      </c>
      <c r="G201">
        <v>2.7059536723493793</v>
      </c>
      <c r="H201">
        <v>1.7831967535243161</v>
      </c>
      <c r="J201">
        <v>0</v>
      </c>
    </row>
    <row r="202" spans="1:10" x14ac:dyDescent="0.35">
      <c r="A202" t="str">
        <f>B2&amp;C172&amp;D202</f>
        <v>DISTRIBUCION VOLUMEN X CRITERIO (kg ó litros)Total AperitivosNO COCINAR EN CASA</v>
      </c>
      <c r="B202">
        <v>0</v>
      </c>
      <c r="C202">
        <v>0</v>
      </c>
      <c r="D202" t="s">
        <v>125</v>
      </c>
      <c r="E202">
        <v>2.5418072932829969</v>
      </c>
      <c r="F202">
        <v>0.33784811823054928</v>
      </c>
      <c r="G202">
        <v>1.3449151498509546</v>
      </c>
      <c r="H202">
        <v>0.76225231773554414</v>
      </c>
      <c r="J202">
        <v>0</v>
      </c>
    </row>
    <row r="203" spans="1:10" x14ac:dyDescent="0.35">
      <c r="A203" t="str">
        <f>B2&amp;C172&amp;D203</f>
        <v>DISTRIBUCION VOLUMEN X CRITERIO (kg ó litros)Total AperitivosCELEBRACION/FIESTA/SALIR TOMAR</v>
      </c>
      <c r="B203">
        <v>0</v>
      </c>
      <c r="C203">
        <v>0</v>
      </c>
      <c r="D203" t="s">
        <v>126</v>
      </c>
      <c r="E203">
        <v>18.110935405377742</v>
      </c>
      <c r="F203">
        <v>13.353120444613257</v>
      </c>
      <c r="G203">
        <v>28.886736288478044</v>
      </c>
      <c r="H203">
        <v>13.476524936498576</v>
      </c>
      <c r="J203">
        <v>0</v>
      </c>
    </row>
    <row r="204" spans="1:10" x14ac:dyDescent="0.35">
      <c r="A204" t="str">
        <f>B2&amp;C172&amp;D204</f>
        <v>DISTRIBUCION VOLUMEN X CRITERIO (kg ó litros)Total AperitivosVIENDO DEPORTES</v>
      </c>
      <c r="B204">
        <v>0</v>
      </c>
      <c r="C204">
        <v>0</v>
      </c>
      <c r="D204" t="s">
        <v>127</v>
      </c>
      <c r="E204">
        <v>4.9081631054340988</v>
      </c>
      <c r="F204">
        <v>0.60218074210271533</v>
      </c>
      <c r="G204">
        <v>1.4606523616615632</v>
      </c>
      <c r="H204">
        <v>0.8338584511041528</v>
      </c>
      <c r="J204">
        <v>0</v>
      </c>
    </row>
    <row r="205" spans="1:10" x14ac:dyDescent="0.35">
      <c r="A205" t="str">
        <f>B2&amp;C172&amp;D205</f>
        <v>DISTRIBUCION VOLUMEN X CRITERIO (kg ó litros)Total AperitivosOTROS MOTIVOS</v>
      </c>
      <c r="B205">
        <v>0</v>
      </c>
      <c r="C205">
        <v>0</v>
      </c>
      <c r="D205" t="s">
        <v>128</v>
      </c>
      <c r="E205">
        <v>5.5608415767028845</v>
      </c>
      <c r="F205">
        <v>7.36586041108768</v>
      </c>
      <c r="G205">
        <v>6.1397324347307443</v>
      </c>
      <c r="H205">
        <v>3.7094119610501854</v>
      </c>
      <c r="J205">
        <v>0</v>
      </c>
    </row>
    <row r="206" spans="1:10" x14ac:dyDescent="0.35">
      <c r="A206" t="str">
        <f>B206&amp;C206&amp;D206</f>
        <v>PENETRACION (%)Total AlimentaciónT.ESPAÑA</v>
      </c>
      <c r="B206" t="s">
        <v>28</v>
      </c>
      <c r="C206" t="s">
        <v>15</v>
      </c>
      <c r="D206" t="s">
        <v>22</v>
      </c>
      <c r="E206">
        <v>46.129010000000001</v>
      </c>
      <c r="F206">
        <v>43.235799999999998</v>
      </c>
      <c r="G206">
        <v>43.821190000000001</v>
      </c>
      <c r="H206">
        <v>41.485840000000003</v>
      </c>
      <c r="J206">
        <v>0</v>
      </c>
    </row>
    <row r="207" spans="1:10" x14ac:dyDescent="0.35">
      <c r="A207" t="str">
        <f>B206&amp;C206&amp;D207</f>
        <v>PENETRACION (%)Total AlimentaciónEN LA CALLE</v>
      </c>
      <c r="B207">
        <v>0</v>
      </c>
      <c r="C207">
        <v>0</v>
      </c>
      <c r="D207" t="s">
        <v>93</v>
      </c>
      <c r="E207">
        <v>9.6476520000000008</v>
      </c>
      <c r="F207">
        <v>8.1935559999999992</v>
      </c>
      <c r="G207">
        <v>8.9968599999999999</v>
      </c>
      <c r="H207">
        <v>7.8096449999999997</v>
      </c>
      <c r="J207">
        <v>0</v>
      </c>
    </row>
    <row r="208" spans="1:10" x14ac:dyDescent="0.35">
      <c r="A208" t="str">
        <f>B206&amp;C206&amp;D208</f>
        <v>PENETRACION (%)Total AlimentaciónEN CASA DE OTROS</v>
      </c>
      <c r="B208">
        <v>0</v>
      </c>
      <c r="C208">
        <v>0</v>
      </c>
      <c r="D208" t="s">
        <v>94</v>
      </c>
      <c r="E208">
        <v>7.5550560000000004</v>
      </c>
      <c r="F208">
        <v>5.9722099999999996</v>
      </c>
      <c r="G208">
        <v>6.3831870000000004</v>
      </c>
      <c r="H208">
        <v>4.6709050000000003</v>
      </c>
      <c r="J208">
        <v>0</v>
      </c>
    </row>
    <row r="209" spans="1:10" x14ac:dyDescent="0.35">
      <c r="A209" t="str">
        <f>B206&amp;C206&amp;D209</f>
        <v>PENETRACION (%)Total AlimentaciónEN EL ESTABLECIMIENTO</v>
      </c>
      <c r="B209">
        <v>0</v>
      </c>
      <c r="C209">
        <v>0</v>
      </c>
      <c r="D209" t="s">
        <v>95</v>
      </c>
      <c r="E209">
        <v>28.58408</v>
      </c>
      <c r="F209">
        <v>27.754819999999999</v>
      </c>
      <c r="G209">
        <v>28.004349999999999</v>
      </c>
      <c r="H209">
        <v>27.128450000000001</v>
      </c>
      <c r="J209">
        <v>0</v>
      </c>
    </row>
    <row r="210" spans="1:10" x14ac:dyDescent="0.35">
      <c r="A210" t="str">
        <f>B206&amp;C206&amp;D210</f>
        <v>PENETRACION (%)Total AlimentaciónEN EL TRABAJO</v>
      </c>
      <c r="B210">
        <v>0</v>
      </c>
      <c r="C210">
        <v>0</v>
      </c>
      <c r="D210" t="s">
        <v>96</v>
      </c>
      <c r="E210">
        <v>4.1385189999999996</v>
      </c>
      <c r="F210">
        <v>3.9410349999999998</v>
      </c>
      <c r="G210">
        <v>4.6416180000000002</v>
      </c>
      <c r="H210">
        <v>4.4611340000000004</v>
      </c>
      <c r="J210">
        <v>0</v>
      </c>
    </row>
    <row r="211" spans="1:10" x14ac:dyDescent="0.35">
      <c r="A211" t="str">
        <f>B206&amp;C206&amp;D211</f>
        <v>PENETRACION (%)Total AlimentaciónEN COLEGIO/INSTITUTO/UNIV.</v>
      </c>
      <c r="B211">
        <v>0</v>
      </c>
      <c r="C211">
        <v>0</v>
      </c>
      <c r="D211" t="s">
        <v>97</v>
      </c>
      <c r="E211">
        <v>0.78010970000000002</v>
      </c>
      <c r="F211">
        <v>0.76542569999999999</v>
      </c>
      <c r="G211">
        <v>0.32784999999999997</v>
      </c>
      <c r="H211">
        <v>0.33558549999999998</v>
      </c>
      <c r="J211">
        <v>0</v>
      </c>
    </row>
    <row r="212" spans="1:10" x14ac:dyDescent="0.35">
      <c r="A212" t="str">
        <f>B206&amp;C206&amp;D212</f>
        <v>PENETRACION (%)Total AlimentaciónEN MI CASA</v>
      </c>
      <c r="B212">
        <v>0</v>
      </c>
      <c r="C212">
        <v>0</v>
      </c>
      <c r="D212" t="s">
        <v>98</v>
      </c>
      <c r="E212">
        <v>18.650099999999998</v>
      </c>
      <c r="F212">
        <v>13.68108</v>
      </c>
      <c r="G212">
        <v>13.706110000000001</v>
      </c>
      <c r="H212">
        <v>13.34108</v>
      </c>
      <c r="J212">
        <v>0</v>
      </c>
    </row>
    <row r="213" spans="1:10" x14ac:dyDescent="0.35">
      <c r="A213" t="str">
        <f>B206&amp;C206&amp;D213</f>
        <v>PENETRACION (%)Total AlimentaciónEN M.TRANSP.(AVION,TREN,AUTOC,E</v>
      </c>
      <c r="B213">
        <v>0</v>
      </c>
      <c r="C213">
        <v>0</v>
      </c>
      <c r="D213" t="s">
        <v>99</v>
      </c>
      <c r="E213">
        <v>1.5018910000000001</v>
      </c>
      <c r="F213">
        <v>0.44892840000000001</v>
      </c>
      <c r="G213">
        <v>0.54287490000000005</v>
      </c>
      <c r="H213">
        <v>0.34604190000000001</v>
      </c>
      <c r="J213">
        <v>0</v>
      </c>
    </row>
    <row r="214" spans="1:10" x14ac:dyDescent="0.35">
      <c r="A214" t="str">
        <f>B206&amp;C206&amp;D214</f>
        <v>PENETRACION (%)Total AlimentaciónEN OTRO LUGAR</v>
      </c>
      <c r="B214">
        <v>0</v>
      </c>
      <c r="C214">
        <v>0</v>
      </c>
      <c r="D214" t="s">
        <v>100</v>
      </c>
      <c r="E214">
        <v>6.3728670000000003</v>
      </c>
      <c r="F214">
        <v>5.5620469999999997</v>
      </c>
      <c r="G214">
        <v>5.2799290000000001</v>
      </c>
      <c r="H214">
        <v>5.0373359999999998</v>
      </c>
      <c r="J214">
        <v>0</v>
      </c>
    </row>
    <row r="215" spans="1:10" x14ac:dyDescent="0.35">
      <c r="A215" t="str">
        <f>B206&amp;C206&amp;D215</f>
        <v>PENETRACION (%)Total AlimentaciónDESAYUNO</v>
      </c>
      <c r="B215">
        <v>0</v>
      </c>
      <c r="C215">
        <v>0</v>
      </c>
      <c r="D215" t="s">
        <v>102</v>
      </c>
      <c r="E215">
        <v>7.0796089999999996</v>
      </c>
      <c r="F215">
        <v>6.1537699999999997</v>
      </c>
      <c r="G215">
        <v>7.3531339999999998</v>
      </c>
      <c r="H215">
        <v>7.5826820000000001</v>
      </c>
      <c r="J215">
        <v>0</v>
      </c>
    </row>
    <row r="216" spans="1:10" x14ac:dyDescent="0.35">
      <c r="A216" t="str">
        <f>B206&amp;C206&amp;D216</f>
        <v>PENETRACION (%)Total AlimentaciónAPERITIVO/ANTES DE COMER</v>
      </c>
      <c r="B216">
        <v>0</v>
      </c>
      <c r="C216">
        <v>0</v>
      </c>
      <c r="D216" t="s">
        <v>103</v>
      </c>
      <c r="E216">
        <v>6.9838800000000001</v>
      </c>
      <c r="F216">
        <v>6.4037519999999999</v>
      </c>
      <c r="G216">
        <v>9.4830459999999999</v>
      </c>
      <c r="H216">
        <v>6.5600160000000001</v>
      </c>
      <c r="J216">
        <v>0</v>
      </c>
    </row>
    <row r="217" spans="1:10" x14ac:dyDescent="0.35">
      <c r="A217" t="str">
        <f>B206&amp;C206&amp;D217</f>
        <v>PENETRACION (%)Total AlimentaciónCOMIDA</v>
      </c>
      <c r="B217">
        <v>0</v>
      </c>
      <c r="C217">
        <v>0</v>
      </c>
      <c r="D217" t="s">
        <v>104</v>
      </c>
      <c r="E217">
        <v>31.06521</v>
      </c>
      <c r="F217">
        <v>27.649290000000001</v>
      </c>
      <c r="G217">
        <v>26.355399999999999</v>
      </c>
      <c r="H217">
        <v>26.580069999999999</v>
      </c>
      <c r="J217">
        <v>0</v>
      </c>
    </row>
    <row r="218" spans="1:10" x14ac:dyDescent="0.35">
      <c r="A218" t="str">
        <f>B206&amp;C206&amp;D218</f>
        <v>PENETRACION (%)Total AlimentaciónTARDE/MERIENDA</v>
      </c>
      <c r="B218">
        <v>0</v>
      </c>
      <c r="C218">
        <v>0</v>
      </c>
      <c r="D218" t="s">
        <v>105</v>
      </c>
      <c r="E218">
        <v>11.94373</v>
      </c>
      <c r="F218">
        <v>12.01436</v>
      </c>
      <c r="G218">
        <v>11.8263</v>
      </c>
      <c r="H218">
        <v>10.45505</v>
      </c>
      <c r="J218">
        <v>0</v>
      </c>
    </row>
    <row r="219" spans="1:10" x14ac:dyDescent="0.35">
      <c r="A219" t="str">
        <f>B206&amp;C206&amp;D219</f>
        <v>PENETRACION (%)Total AlimentaciónANTES DE CENAR</v>
      </c>
      <c r="B219">
        <v>0</v>
      </c>
      <c r="C219">
        <v>0</v>
      </c>
      <c r="D219" t="s">
        <v>106</v>
      </c>
      <c r="E219">
        <v>2.8699370000000002</v>
      </c>
      <c r="F219">
        <v>3.9039030000000001</v>
      </c>
      <c r="G219">
        <v>3.2362549999999999</v>
      </c>
      <c r="H219">
        <v>3.9223349999999999</v>
      </c>
      <c r="J219">
        <v>0</v>
      </c>
    </row>
    <row r="220" spans="1:10" x14ac:dyDescent="0.35">
      <c r="A220" t="str">
        <f>B206&amp;C206&amp;D220</f>
        <v>PENETRACION (%)Total AlimentaciónCENA</v>
      </c>
      <c r="B220">
        <v>0</v>
      </c>
      <c r="C220">
        <v>0</v>
      </c>
      <c r="D220" t="s">
        <v>107</v>
      </c>
      <c r="E220">
        <v>20.01989</v>
      </c>
      <c r="F220">
        <v>19.283819999999999</v>
      </c>
      <c r="G220">
        <v>19.013089999999998</v>
      </c>
      <c r="H220">
        <v>16.509360000000001</v>
      </c>
      <c r="J220">
        <v>0</v>
      </c>
    </row>
    <row r="221" spans="1:10" x14ac:dyDescent="0.35">
      <c r="A221" t="str">
        <f>B206&amp;C206&amp;D221</f>
        <v>PENETRACION (%)Total AlimentaciónDESPUES DE LA CENA</v>
      </c>
      <c r="B221">
        <v>0</v>
      </c>
      <c r="C221">
        <v>0</v>
      </c>
      <c r="D221" t="s">
        <v>108</v>
      </c>
      <c r="E221">
        <v>2.8989449999999999</v>
      </c>
      <c r="F221">
        <v>3.1899139999999999</v>
      </c>
      <c r="G221">
        <v>2.6711779999999998</v>
      </c>
      <c r="H221">
        <v>1.5109030000000001</v>
      </c>
      <c r="J221">
        <v>0</v>
      </c>
    </row>
    <row r="222" spans="1:10" x14ac:dyDescent="0.35">
      <c r="A222" t="str">
        <f>B206&amp;C206&amp;D222</f>
        <v>PENETRACION (%)Total AlimentaciónDURANTE EL DIA</v>
      </c>
      <c r="B222">
        <v>0</v>
      </c>
      <c r="C222">
        <v>0</v>
      </c>
      <c r="D222" t="s">
        <v>109</v>
      </c>
      <c r="E222">
        <v>4.2321429999999998</v>
      </c>
      <c r="F222">
        <v>2.7823709999999999</v>
      </c>
      <c r="G222">
        <v>2.5345070000000001</v>
      </c>
      <c r="H222">
        <v>2.6870270000000001</v>
      </c>
      <c r="J222">
        <v>0</v>
      </c>
    </row>
    <row r="223" spans="1:10" x14ac:dyDescent="0.35">
      <c r="A223" t="str">
        <f>B206&amp;C206&amp;D223</f>
        <v>PENETRACION (%)Total AlimentaciónCON AMIGOS</v>
      </c>
      <c r="B223">
        <v>0</v>
      </c>
      <c r="C223">
        <v>0</v>
      </c>
      <c r="D223" t="s">
        <v>111</v>
      </c>
      <c r="E223">
        <v>15.159509999999999</v>
      </c>
      <c r="F223">
        <v>13.76173</v>
      </c>
      <c r="G223">
        <v>15.64612</v>
      </c>
      <c r="H223">
        <v>14.384690000000001</v>
      </c>
      <c r="J223">
        <v>0</v>
      </c>
    </row>
    <row r="224" spans="1:10" x14ac:dyDescent="0.35">
      <c r="A224" t="str">
        <f>B206&amp;C206&amp;D224</f>
        <v>PENETRACION (%)Total AlimentaciónCON CLIENTES</v>
      </c>
      <c r="B224">
        <v>0</v>
      </c>
      <c r="C224">
        <v>0</v>
      </c>
      <c r="D224" t="s">
        <v>112</v>
      </c>
      <c r="E224">
        <v>0.32587100000000002</v>
      </c>
      <c r="F224">
        <v>0.56768019999999997</v>
      </c>
      <c r="G224">
        <v>0.80066190000000004</v>
      </c>
      <c r="H224">
        <v>0.68346759999999995</v>
      </c>
      <c r="J224">
        <v>0</v>
      </c>
    </row>
    <row r="225" spans="1:10" x14ac:dyDescent="0.35">
      <c r="A225" t="str">
        <f>B206&amp;C206&amp;D225</f>
        <v>PENETRACION (%)Total AlimentaciónCON COMPAÑEROS DE TRABAJO</v>
      </c>
      <c r="B225">
        <v>0</v>
      </c>
      <c r="C225">
        <v>0</v>
      </c>
      <c r="D225" t="s">
        <v>113</v>
      </c>
      <c r="E225">
        <v>2.930841</v>
      </c>
      <c r="F225">
        <v>3.4828999999999999</v>
      </c>
      <c r="G225">
        <v>3.7431380000000001</v>
      </c>
      <c r="H225">
        <v>3.1417830000000002</v>
      </c>
      <c r="J225">
        <v>0</v>
      </c>
    </row>
    <row r="226" spans="1:10" x14ac:dyDescent="0.35">
      <c r="A226" t="str">
        <f>B206&amp;C206&amp;D226</f>
        <v>PENETRACION (%)Total AlimentaciónCON COMPAÑEROS DE CLASE</v>
      </c>
      <c r="B226">
        <v>0</v>
      </c>
      <c r="C226">
        <v>0</v>
      </c>
      <c r="D226" t="s">
        <v>114</v>
      </c>
      <c r="E226">
        <v>0.59498110000000004</v>
      </c>
      <c r="F226">
        <v>0.493645</v>
      </c>
      <c r="G226">
        <v>0.78253629999999996</v>
      </c>
      <c r="H226">
        <v>1.112106</v>
      </c>
      <c r="J226">
        <v>0</v>
      </c>
    </row>
    <row r="227" spans="1:10" x14ac:dyDescent="0.35">
      <c r="A227" t="str">
        <f>B206&amp;C206&amp;D227</f>
        <v>PENETRACION (%)Total AlimentaciónCON FAMILIA</v>
      </c>
      <c r="B227">
        <v>0</v>
      </c>
      <c r="C227">
        <v>0</v>
      </c>
      <c r="D227" t="s">
        <v>115</v>
      </c>
      <c r="E227">
        <v>25.24954</v>
      </c>
      <c r="F227">
        <v>22.959070000000001</v>
      </c>
      <c r="G227">
        <v>22.459309999999999</v>
      </c>
      <c r="H227">
        <v>22.457329999999999</v>
      </c>
      <c r="J227">
        <v>0</v>
      </c>
    </row>
    <row r="228" spans="1:10" x14ac:dyDescent="0.35">
      <c r="A228" t="str">
        <f>B206&amp;C206&amp;D228</f>
        <v>PENETRACION (%)Total AlimentaciónCON LA PAREJA</v>
      </c>
      <c r="B228">
        <v>0</v>
      </c>
      <c r="C228">
        <v>0</v>
      </c>
      <c r="D228" t="s">
        <v>116</v>
      </c>
      <c r="E228">
        <v>16.851220000000001</v>
      </c>
      <c r="F228">
        <v>16.390339999999998</v>
      </c>
      <c r="G228">
        <v>14.54424</v>
      </c>
      <c r="H228">
        <v>13.20154</v>
      </c>
      <c r="J228">
        <v>0</v>
      </c>
    </row>
    <row r="229" spans="1:10" x14ac:dyDescent="0.35">
      <c r="A229" t="str">
        <f>B206&amp;C206&amp;D229</f>
        <v>PENETRACION (%)Total AlimentaciónESTABA SOLO/A</v>
      </c>
      <c r="B229">
        <v>0</v>
      </c>
      <c r="C229">
        <v>0</v>
      </c>
      <c r="D229" t="s">
        <v>117</v>
      </c>
      <c r="E229">
        <v>13.01314</v>
      </c>
      <c r="F229">
        <v>12.11591</v>
      </c>
      <c r="G229">
        <v>12.744249999999999</v>
      </c>
      <c r="H229">
        <v>13.21973</v>
      </c>
      <c r="J229">
        <v>0</v>
      </c>
    </row>
    <row r="230" spans="1:10" x14ac:dyDescent="0.35">
      <c r="A230" t="str">
        <f>B206&amp;C206&amp;D230</f>
        <v>PENETRACION (%)Total AlimentaciónOTROS</v>
      </c>
      <c r="B230">
        <v>0</v>
      </c>
      <c r="C230">
        <v>0</v>
      </c>
      <c r="D230" t="s">
        <v>118</v>
      </c>
      <c r="E230">
        <v>1.3194140000000001</v>
      </c>
      <c r="F230">
        <v>0.78944820000000004</v>
      </c>
      <c r="G230">
        <v>0.69286930000000002</v>
      </c>
      <c r="H230">
        <v>0.41608790000000001</v>
      </c>
      <c r="J230">
        <v>0</v>
      </c>
    </row>
    <row r="231" spans="1:10" x14ac:dyDescent="0.35">
      <c r="A231" t="str">
        <f>B206&amp;C206&amp;D231</f>
        <v>PENETRACION (%)Total AlimentaciónESTAR TRABAJANDO</v>
      </c>
      <c r="B231">
        <v>0</v>
      </c>
      <c r="C231">
        <v>0</v>
      </c>
      <c r="D231" t="s">
        <v>120</v>
      </c>
      <c r="E231">
        <v>5.3259449999999999</v>
      </c>
      <c r="F231">
        <v>5.6504830000000004</v>
      </c>
      <c r="G231">
        <v>5.3954240000000002</v>
      </c>
      <c r="H231">
        <v>4.7816470000000004</v>
      </c>
      <c r="J231">
        <v>0</v>
      </c>
    </row>
    <row r="232" spans="1:10" x14ac:dyDescent="0.35">
      <c r="A232" t="str">
        <f>B206&amp;C206&amp;D232</f>
        <v>PENETRACION (%)Total AlimentaciónCOMIDA DE NEGOCIOS</v>
      </c>
      <c r="B232">
        <v>0</v>
      </c>
      <c r="C232">
        <v>0</v>
      </c>
      <c r="D232" t="s">
        <v>121</v>
      </c>
      <c r="E232">
        <v>0.2168572</v>
      </c>
      <c r="F232">
        <v>0.31116460000000001</v>
      </c>
      <c r="G232">
        <v>0.42228680000000002</v>
      </c>
      <c r="H232">
        <v>0.7718933</v>
      </c>
      <c r="J232">
        <v>0</v>
      </c>
    </row>
    <row r="233" spans="1:10" x14ac:dyDescent="0.35">
      <c r="A233" t="str">
        <f>B206&amp;C206&amp;D233</f>
        <v>PENETRACION (%)Total AlimentaciónPOR PLACER/RELAX</v>
      </c>
      <c r="B233">
        <v>0</v>
      </c>
      <c r="C233">
        <v>0</v>
      </c>
      <c r="D233" t="s">
        <v>122</v>
      </c>
      <c r="E233">
        <v>16.861170000000001</v>
      </c>
      <c r="F233">
        <v>13.98644</v>
      </c>
      <c r="G233">
        <v>13.63006</v>
      </c>
      <c r="H233">
        <v>13.897869999999999</v>
      </c>
      <c r="J233">
        <v>0</v>
      </c>
    </row>
    <row r="234" spans="1:10" x14ac:dyDescent="0.35">
      <c r="A234" t="str">
        <f>B206&amp;C206&amp;D234</f>
        <v>PENETRACION (%)Total AlimentaciónTENER HAMBRE/SIN PLANIFICAR</v>
      </c>
      <c r="B234">
        <v>0</v>
      </c>
      <c r="C234">
        <v>0</v>
      </c>
      <c r="D234" t="s">
        <v>123</v>
      </c>
      <c r="E234">
        <v>22.867699999999999</v>
      </c>
      <c r="F234">
        <v>19.24466</v>
      </c>
      <c r="G234">
        <v>19.16281</v>
      </c>
      <c r="H234">
        <v>19.02084</v>
      </c>
      <c r="J234">
        <v>0</v>
      </c>
    </row>
    <row r="235" spans="1:10" x14ac:dyDescent="0.35">
      <c r="A235" t="str">
        <f>B206&amp;C206&amp;D235</f>
        <v>PENETRACION (%)Total AlimentaciónESTAR DE COMPRAS</v>
      </c>
      <c r="B235">
        <v>0</v>
      </c>
      <c r="C235">
        <v>0</v>
      </c>
      <c r="D235" t="s">
        <v>124</v>
      </c>
      <c r="E235">
        <v>5.6621079999999999</v>
      </c>
      <c r="F235">
        <v>3.975517</v>
      </c>
      <c r="G235">
        <v>4.0967739999999999</v>
      </c>
      <c r="H235">
        <v>4.2127860000000004</v>
      </c>
      <c r="J235">
        <v>0</v>
      </c>
    </row>
    <row r="236" spans="1:10" x14ac:dyDescent="0.35">
      <c r="A236" t="str">
        <f>B206&amp;C206&amp;D236</f>
        <v>PENETRACION (%)Total AlimentaciónNO COCINAR EN CASA</v>
      </c>
      <c r="B236">
        <v>0</v>
      </c>
      <c r="C236">
        <v>0</v>
      </c>
      <c r="D236" t="s">
        <v>125</v>
      </c>
      <c r="E236">
        <v>8.6181830000000001</v>
      </c>
      <c r="F236">
        <v>8.5149650000000001</v>
      </c>
      <c r="G236">
        <v>9.5261960000000006</v>
      </c>
      <c r="H236">
        <v>8.4812119999999993</v>
      </c>
      <c r="J236">
        <v>0</v>
      </c>
    </row>
    <row r="237" spans="1:10" x14ac:dyDescent="0.35">
      <c r="A237" t="str">
        <f>B206&amp;C206&amp;D237</f>
        <v>PENETRACION (%)Total AlimentaciónCELEBRACION/FIESTA/SALIR TOMAR</v>
      </c>
      <c r="B237">
        <v>0</v>
      </c>
      <c r="C237">
        <v>0</v>
      </c>
      <c r="D237" t="s">
        <v>126</v>
      </c>
      <c r="E237">
        <v>14.598929999999999</v>
      </c>
      <c r="F237">
        <v>14.668699999999999</v>
      </c>
      <c r="G237">
        <v>16.577750000000002</v>
      </c>
      <c r="H237">
        <v>14.840619999999999</v>
      </c>
      <c r="J237">
        <v>0</v>
      </c>
    </row>
    <row r="238" spans="1:10" x14ac:dyDescent="0.35">
      <c r="A238" t="str">
        <f>B206&amp;C206&amp;D238</f>
        <v>PENETRACION (%)Total AlimentaciónVIENDO DEPORTES</v>
      </c>
      <c r="B238">
        <v>0</v>
      </c>
      <c r="C238">
        <v>0</v>
      </c>
      <c r="D238" t="s">
        <v>127</v>
      </c>
      <c r="E238">
        <v>1.855953</v>
      </c>
      <c r="F238">
        <v>1.704744</v>
      </c>
      <c r="G238">
        <v>1.7793099999999999</v>
      </c>
      <c r="H238">
        <v>1.270116</v>
      </c>
      <c r="J238">
        <v>0</v>
      </c>
    </row>
    <row r="239" spans="1:10" x14ac:dyDescent="0.35">
      <c r="A239" t="str">
        <f>B206&amp;C206&amp;D239</f>
        <v>PENETRACION (%)Total AlimentaciónOTROS MOTIVOS</v>
      </c>
      <c r="B239">
        <v>0</v>
      </c>
      <c r="C239">
        <v>0</v>
      </c>
      <c r="D239" t="s">
        <v>128</v>
      </c>
      <c r="E239">
        <v>7.4356910000000003</v>
      </c>
      <c r="F239">
        <v>7.0641470000000002</v>
      </c>
      <c r="G239">
        <v>9.6857360000000003</v>
      </c>
      <c r="H239">
        <v>6.9123999999999999</v>
      </c>
      <c r="J239">
        <v>0</v>
      </c>
    </row>
    <row r="240" spans="1:10" x14ac:dyDescent="0.35">
      <c r="A240" t="str">
        <f>B206&amp;C240&amp;D240</f>
        <v>PENETRACION (%).T.Alimentos TOTAL INGT.ESPAÑA</v>
      </c>
      <c r="B240">
        <v>0</v>
      </c>
      <c r="C240" t="s">
        <v>16</v>
      </c>
      <c r="D240" t="s">
        <v>22</v>
      </c>
      <c r="E240">
        <v>33.775640000000003</v>
      </c>
      <c r="F240">
        <v>29.539190000000001</v>
      </c>
      <c r="G240">
        <v>30.291499999999999</v>
      </c>
      <c r="H240">
        <v>27.998719999999999</v>
      </c>
      <c r="J240">
        <v>0</v>
      </c>
    </row>
    <row r="241" spans="1:10" x14ac:dyDescent="0.35">
      <c r="A241" t="str">
        <f>B206&amp;C240&amp;D241</f>
        <v>PENETRACION (%).T.Alimentos TOTAL INGEN LA CALLE</v>
      </c>
      <c r="B241">
        <v>0</v>
      </c>
      <c r="C241">
        <v>0</v>
      </c>
      <c r="D241" t="s">
        <v>93</v>
      </c>
      <c r="E241">
        <v>2.183373</v>
      </c>
      <c r="F241">
        <v>2.7212540000000001</v>
      </c>
      <c r="G241">
        <v>2.98881</v>
      </c>
      <c r="H241">
        <v>2.569957</v>
      </c>
      <c r="J241">
        <v>0</v>
      </c>
    </row>
    <row r="242" spans="1:10" x14ac:dyDescent="0.35">
      <c r="A242" t="str">
        <f>B206&amp;C240&amp;D242</f>
        <v>PENETRACION (%).T.Alimentos TOTAL INGEN CASA DE OTROS</v>
      </c>
      <c r="B242">
        <v>0</v>
      </c>
      <c r="C242">
        <v>0</v>
      </c>
      <c r="D242" t="s">
        <v>94</v>
      </c>
      <c r="E242">
        <v>6.2022040000000001</v>
      </c>
      <c r="F242">
        <v>3.6496520000000001</v>
      </c>
      <c r="G242">
        <v>4.739573</v>
      </c>
      <c r="H242">
        <v>2.8329979999999999</v>
      </c>
      <c r="J242">
        <v>0</v>
      </c>
    </row>
    <row r="243" spans="1:10" x14ac:dyDescent="0.35">
      <c r="A243" t="str">
        <f>B206&amp;C240&amp;D243</f>
        <v>PENETRACION (%).T.Alimentos TOTAL INGEN EL ESTABLECIMIENTO</v>
      </c>
      <c r="B243">
        <v>0</v>
      </c>
      <c r="C243">
        <v>0</v>
      </c>
      <c r="D243" t="s">
        <v>95</v>
      </c>
      <c r="E243">
        <v>18.757819999999999</v>
      </c>
      <c r="F243">
        <v>17.801410000000001</v>
      </c>
      <c r="G243">
        <v>18.995999999999999</v>
      </c>
      <c r="H243">
        <v>17.918140000000001</v>
      </c>
      <c r="J243">
        <v>0</v>
      </c>
    </row>
    <row r="244" spans="1:10" x14ac:dyDescent="0.35">
      <c r="A244" t="str">
        <f>B206&amp;C240&amp;D244</f>
        <v>PENETRACION (%).T.Alimentos TOTAL INGEN EL TRABAJO</v>
      </c>
      <c r="B244">
        <v>0</v>
      </c>
      <c r="C244">
        <v>0</v>
      </c>
      <c r="D244" t="s">
        <v>96</v>
      </c>
      <c r="E244">
        <v>1.2600880000000001</v>
      </c>
      <c r="F244">
        <v>1.2425919999999999</v>
      </c>
      <c r="G244">
        <v>1.4628000000000001</v>
      </c>
      <c r="H244">
        <v>1.808152</v>
      </c>
      <c r="J244">
        <v>0</v>
      </c>
    </row>
    <row r="245" spans="1:10" x14ac:dyDescent="0.35">
      <c r="A245" t="str">
        <f>B206&amp;C240&amp;D245</f>
        <v>PENETRACION (%).T.Alimentos TOTAL INGEN COLEGIO/INSTITUTO/UNIV.</v>
      </c>
      <c r="B245">
        <v>0</v>
      </c>
      <c r="C245">
        <v>0</v>
      </c>
      <c r="D245" t="s">
        <v>97</v>
      </c>
      <c r="E245">
        <v>0.44166889999999998</v>
      </c>
      <c r="F245">
        <v>0.32696730000000002</v>
      </c>
      <c r="G245">
        <v>0.15238260000000001</v>
      </c>
      <c r="H245">
        <v>0.11253829999999999</v>
      </c>
      <c r="J245">
        <v>0</v>
      </c>
    </row>
    <row r="246" spans="1:10" x14ac:dyDescent="0.35">
      <c r="A246" t="str">
        <f>B206&amp;C240&amp;D246</f>
        <v>PENETRACION (%).T.Alimentos TOTAL INGEN MI CASA</v>
      </c>
      <c r="B246">
        <v>0</v>
      </c>
      <c r="C246">
        <v>0</v>
      </c>
      <c r="D246" t="s">
        <v>98</v>
      </c>
      <c r="E246">
        <v>18.257529999999999</v>
      </c>
      <c r="F246">
        <v>11.94675</v>
      </c>
      <c r="G246">
        <v>12.791840000000001</v>
      </c>
      <c r="H246">
        <v>11.5969</v>
      </c>
      <c r="J246">
        <v>0</v>
      </c>
    </row>
    <row r="247" spans="1:10" x14ac:dyDescent="0.35">
      <c r="A247" t="str">
        <f>B206&amp;C240&amp;D247</f>
        <v>PENETRACION (%).T.Alimentos TOTAL INGEN M.TRANSP.(AVION,TREN,AUTOC,E</v>
      </c>
      <c r="B247">
        <v>0</v>
      </c>
      <c r="C247">
        <v>0</v>
      </c>
      <c r="D247" t="s">
        <v>99</v>
      </c>
      <c r="E247">
        <v>2.7183209999999999E-2</v>
      </c>
      <c r="F247">
        <v>5.0864800000000002E-2</v>
      </c>
      <c r="G247">
        <v>0</v>
      </c>
      <c r="H247">
        <v>2.7634160000000001E-2</v>
      </c>
      <c r="J247">
        <v>0</v>
      </c>
    </row>
    <row r="248" spans="1:10" x14ac:dyDescent="0.35">
      <c r="A248" t="str">
        <f>B206&amp;C240&amp;D248</f>
        <v>PENETRACION (%).T.Alimentos TOTAL INGEN OTRO LUGAR</v>
      </c>
      <c r="B248">
        <v>0</v>
      </c>
      <c r="C248">
        <v>0</v>
      </c>
      <c r="D248" t="s">
        <v>100</v>
      </c>
      <c r="E248">
        <v>3.2125750000000002</v>
      </c>
      <c r="F248">
        <v>1.464045</v>
      </c>
      <c r="G248">
        <v>1.7895030000000001</v>
      </c>
      <c r="H248">
        <v>2.1443639999999999</v>
      </c>
      <c r="J248">
        <v>0</v>
      </c>
    </row>
    <row r="249" spans="1:10" x14ac:dyDescent="0.35">
      <c r="A249" t="str">
        <f>B206&amp;C240&amp;D249</f>
        <v>PENETRACION (%).T.Alimentos TOTAL INGDESAYUNO</v>
      </c>
      <c r="B249">
        <v>0</v>
      </c>
      <c r="C249">
        <v>0</v>
      </c>
      <c r="D249" t="s">
        <v>102</v>
      </c>
      <c r="E249">
        <v>3.3653909999999998</v>
      </c>
      <c r="F249">
        <v>1.9830890000000001</v>
      </c>
      <c r="G249">
        <v>2.7475710000000002</v>
      </c>
      <c r="H249">
        <v>3.0426009999999999</v>
      </c>
      <c r="J249">
        <v>0</v>
      </c>
    </row>
    <row r="250" spans="1:10" x14ac:dyDescent="0.35">
      <c r="A250" t="str">
        <f>B206&amp;C240&amp;D250</f>
        <v>PENETRACION (%).T.Alimentos TOTAL INGAPERITIVO/ANTES DE COMER</v>
      </c>
      <c r="B250">
        <v>0</v>
      </c>
      <c r="C250">
        <v>0</v>
      </c>
      <c r="D250" t="s">
        <v>103</v>
      </c>
      <c r="E250">
        <v>1.8576250000000001</v>
      </c>
      <c r="F250">
        <v>1.8185450000000001</v>
      </c>
      <c r="G250">
        <v>2.012826</v>
      </c>
      <c r="H250">
        <v>1.3884479999999999</v>
      </c>
      <c r="J250">
        <v>0</v>
      </c>
    </row>
    <row r="251" spans="1:10" x14ac:dyDescent="0.35">
      <c r="A251" t="str">
        <f>B206&amp;C240&amp;D251</f>
        <v>PENETRACION (%).T.Alimentos TOTAL INGCOMIDA</v>
      </c>
      <c r="B251">
        <v>0</v>
      </c>
      <c r="C251">
        <v>0</v>
      </c>
      <c r="D251" t="s">
        <v>104</v>
      </c>
      <c r="E251">
        <v>24.05068</v>
      </c>
      <c r="F251">
        <v>21.101489999999998</v>
      </c>
      <c r="G251">
        <v>20.453130000000002</v>
      </c>
      <c r="H251">
        <v>20.568580000000001</v>
      </c>
      <c r="J251">
        <v>0</v>
      </c>
    </row>
    <row r="252" spans="1:10" x14ac:dyDescent="0.35">
      <c r="A252" t="str">
        <f>B206&amp;C240&amp;D252</f>
        <v>PENETRACION (%).T.Alimentos TOTAL INGTARDE/MERIENDA</v>
      </c>
      <c r="B252">
        <v>0</v>
      </c>
      <c r="C252">
        <v>0</v>
      </c>
      <c r="D252" t="s">
        <v>105</v>
      </c>
      <c r="E252">
        <v>2.335925</v>
      </c>
      <c r="F252">
        <v>3.1760109999999999</v>
      </c>
      <c r="G252">
        <v>3.7552029999999998</v>
      </c>
      <c r="H252">
        <v>3.1273369999999998</v>
      </c>
      <c r="J252">
        <v>0</v>
      </c>
    </row>
    <row r="253" spans="1:10" x14ac:dyDescent="0.35">
      <c r="A253" t="str">
        <f>B206&amp;C240&amp;D253</f>
        <v>PENETRACION (%).T.Alimentos TOTAL INGANTES DE CENAR</v>
      </c>
      <c r="B253">
        <v>0</v>
      </c>
      <c r="C253">
        <v>0</v>
      </c>
      <c r="D253" t="s">
        <v>106</v>
      </c>
      <c r="E253">
        <v>1.0168250000000001</v>
      </c>
      <c r="F253">
        <v>1.0154479999999999</v>
      </c>
      <c r="G253">
        <v>1.1536409999999999</v>
      </c>
      <c r="H253">
        <v>0.76203019999999999</v>
      </c>
      <c r="J253">
        <v>0</v>
      </c>
    </row>
    <row r="254" spans="1:10" x14ac:dyDescent="0.35">
      <c r="A254" t="str">
        <f>B206&amp;C240&amp;D254</f>
        <v>PENETRACION (%).T.Alimentos TOTAL INGCENA</v>
      </c>
      <c r="B254">
        <v>0</v>
      </c>
      <c r="C254">
        <v>0</v>
      </c>
      <c r="D254" t="s">
        <v>107</v>
      </c>
      <c r="E254">
        <v>16.471250000000001</v>
      </c>
      <c r="F254">
        <v>14.97861</v>
      </c>
      <c r="G254">
        <v>15.84502</v>
      </c>
      <c r="H254">
        <v>14.150740000000001</v>
      </c>
      <c r="J254">
        <v>0</v>
      </c>
    </row>
    <row r="255" spans="1:10" x14ac:dyDescent="0.35">
      <c r="A255" t="str">
        <f>B206&amp;C240&amp;D255</f>
        <v>PENETRACION (%).T.Alimentos TOTAL INGDESPUES DE LA CENA</v>
      </c>
      <c r="B255">
        <v>0</v>
      </c>
      <c r="C255">
        <v>0</v>
      </c>
      <c r="D255" t="s">
        <v>108</v>
      </c>
      <c r="E255">
        <v>1.164825</v>
      </c>
      <c r="F255">
        <v>0.53341830000000001</v>
      </c>
      <c r="G255">
        <v>0.2494654</v>
      </c>
      <c r="H255">
        <v>0.32969979999999999</v>
      </c>
      <c r="J255">
        <v>0</v>
      </c>
    </row>
    <row r="256" spans="1:10" x14ac:dyDescent="0.35">
      <c r="A256" t="str">
        <f>B206&amp;C240&amp;D256</f>
        <v>PENETRACION (%).T.Alimentos TOTAL INGDURANTE EL DIA</v>
      </c>
      <c r="B256">
        <v>0</v>
      </c>
      <c r="C256">
        <v>0</v>
      </c>
      <c r="D256" t="s">
        <v>109</v>
      </c>
      <c r="E256">
        <v>0.92344280000000001</v>
      </c>
      <c r="F256">
        <v>0.8606589</v>
      </c>
      <c r="G256">
        <v>0.49762000000000001</v>
      </c>
      <c r="H256">
        <v>2.132066</v>
      </c>
      <c r="J256">
        <v>0</v>
      </c>
    </row>
    <row r="257" spans="1:10" x14ac:dyDescent="0.35">
      <c r="A257" t="str">
        <f>B206&amp;C240&amp;D257</f>
        <v>PENETRACION (%).T.Alimentos TOTAL INGCON AMIGOS</v>
      </c>
      <c r="B257">
        <v>0</v>
      </c>
      <c r="C257">
        <v>0</v>
      </c>
      <c r="D257" t="s">
        <v>111</v>
      </c>
      <c r="E257">
        <v>9.6273370000000007</v>
      </c>
      <c r="F257">
        <v>8.7954509999999999</v>
      </c>
      <c r="G257">
        <v>11.76224</v>
      </c>
      <c r="H257">
        <v>9.8311840000000004</v>
      </c>
      <c r="J257">
        <v>0</v>
      </c>
    </row>
    <row r="258" spans="1:10" x14ac:dyDescent="0.35">
      <c r="A258" t="str">
        <f>B206&amp;C240&amp;D258</f>
        <v>PENETRACION (%).T.Alimentos TOTAL INGCON CLIENTES</v>
      </c>
      <c r="B258">
        <v>0</v>
      </c>
      <c r="C258">
        <v>0</v>
      </c>
      <c r="D258" t="s">
        <v>112</v>
      </c>
      <c r="E258">
        <v>0.26867590000000002</v>
      </c>
      <c r="F258">
        <v>0.30325980000000002</v>
      </c>
      <c r="G258">
        <v>0.86651270000000002</v>
      </c>
      <c r="H258">
        <v>0.41672619999999999</v>
      </c>
      <c r="J258">
        <v>0</v>
      </c>
    </row>
    <row r="259" spans="1:10" x14ac:dyDescent="0.35">
      <c r="A259" t="str">
        <f>B206&amp;C240&amp;D259</f>
        <v>PENETRACION (%).T.Alimentos TOTAL INGCON COMPAÑEROS DE TRABAJO</v>
      </c>
      <c r="B259">
        <v>0</v>
      </c>
      <c r="C259">
        <v>0</v>
      </c>
      <c r="D259" t="s">
        <v>113</v>
      </c>
      <c r="E259">
        <v>1.3244130000000001</v>
      </c>
      <c r="F259">
        <v>1.8022659999999999</v>
      </c>
      <c r="G259">
        <v>1.913435</v>
      </c>
      <c r="H259">
        <v>1.436763</v>
      </c>
      <c r="J259">
        <v>0</v>
      </c>
    </row>
    <row r="260" spans="1:10" x14ac:dyDescent="0.35">
      <c r="A260" t="str">
        <f>B206&amp;C240&amp;D260</f>
        <v>PENETRACION (%).T.Alimentos TOTAL INGCON COMPAÑEROS DE CLASE</v>
      </c>
      <c r="B260">
        <v>0</v>
      </c>
      <c r="C260">
        <v>0</v>
      </c>
      <c r="D260" t="s">
        <v>114</v>
      </c>
      <c r="E260">
        <v>0.18591150000000001</v>
      </c>
      <c r="F260">
        <v>0.64228499999999999</v>
      </c>
      <c r="G260">
        <v>0.32675100000000001</v>
      </c>
      <c r="H260">
        <v>0.79414220000000002</v>
      </c>
      <c r="J260">
        <v>0</v>
      </c>
    </row>
    <row r="261" spans="1:10" x14ac:dyDescent="0.35">
      <c r="A261" t="str">
        <f>B206&amp;C240&amp;D261</f>
        <v>PENETRACION (%).T.Alimentos TOTAL INGCON FAMILIA</v>
      </c>
      <c r="B261">
        <v>0</v>
      </c>
      <c r="C261">
        <v>0</v>
      </c>
      <c r="D261" t="s">
        <v>115</v>
      </c>
      <c r="E261">
        <v>21.073119999999999</v>
      </c>
      <c r="F261">
        <v>16.63064</v>
      </c>
      <c r="G261">
        <v>17.161799999999999</v>
      </c>
      <c r="H261">
        <v>17.024730000000002</v>
      </c>
      <c r="J261">
        <v>0</v>
      </c>
    </row>
    <row r="262" spans="1:10" x14ac:dyDescent="0.35">
      <c r="A262" t="str">
        <f>B206&amp;C240&amp;D262</f>
        <v>PENETRACION (%).T.Alimentos TOTAL INGCON LA PAREJA</v>
      </c>
      <c r="B262">
        <v>0</v>
      </c>
      <c r="C262">
        <v>0</v>
      </c>
      <c r="D262" t="s">
        <v>116</v>
      </c>
      <c r="E262">
        <v>11.11233</v>
      </c>
      <c r="F262">
        <v>11.010120000000001</v>
      </c>
      <c r="G262">
        <v>9.3239380000000001</v>
      </c>
      <c r="H262">
        <v>8.7575830000000003</v>
      </c>
      <c r="J262">
        <v>0</v>
      </c>
    </row>
    <row r="263" spans="1:10" x14ac:dyDescent="0.35">
      <c r="A263" t="str">
        <f>B206&amp;C240&amp;D263</f>
        <v>PENETRACION (%).T.Alimentos TOTAL INGESTABA SOLO/A</v>
      </c>
      <c r="B263">
        <v>0</v>
      </c>
      <c r="C263">
        <v>0</v>
      </c>
      <c r="D263" t="s">
        <v>117</v>
      </c>
      <c r="E263">
        <v>5.8760240000000001</v>
      </c>
      <c r="F263">
        <v>5.2068750000000001</v>
      </c>
      <c r="G263">
        <v>4.5963200000000004</v>
      </c>
      <c r="H263">
        <v>4.6632300000000004</v>
      </c>
      <c r="J263">
        <v>0</v>
      </c>
    </row>
    <row r="264" spans="1:10" x14ac:dyDescent="0.35">
      <c r="A264" t="str">
        <f>B206&amp;C240&amp;D264</f>
        <v>PENETRACION (%).T.Alimentos TOTAL INGOTROS</v>
      </c>
      <c r="B264">
        <v>0</v>
      </c>
      <c r="C264">
        <v>0</v>
      </c>
      <c r="D264" t="s">
        <v>118</v>
      </c>
      <c r="E264">
        <v>0.3305902</v>
      </c>
      <c r="F264">
        <v>0.59192719999999999</v>
      </c>
      <c r="G264">
        <v>0.67321390000000003</v>
      </c>
      <c r="H264">
        <v>0.26766119999999999</v>
      </c>
      <c r="J264">
        <v>0</v>
      </c>
    </row>
    <row r="265" spans="1:10" x14ac:dyDescent="0.35">
      <c r="A265" t="str">
        <f>B206&amp;C240&amp;D265</f>
        <v>PENETRACION (%).T.Alimentos TOTAL INGESTAR TRABAJANDO</v>
      </c>
      <c r="B265">
        <v>0</v>
      </c>
      <c r="C265">
        <v>0</v>
      </c>
      <c r="D265" t="s">
        <v>120</v>
      </c>
      <c r="E265">
        <v>2.5001470000000001</v>
      </c>
      <c r="F265">
        <v>2.7905799999999998</v>
      </c>
      <c r="G265">
        <v>2.7614239999999999</v>
      </c>
      <c r="H265">
        <v>2.2249150000000002</v>
      </c>
      <c r="J265">
        <v>0</v>
      </c>
    </row>
    <row r="266" spans="1:10" x14ac:dyDescent="0.35">
      <c r="A266" t="str">
        <f>B206&amp;C240&amp;D266</f>
        <v>PENETRACION (%).T.Alimentos TOTAL INGCOMIDA DE NEGOCIOS</v>
      </c>
      <c r="B266">
        <v>0</v>
      </c>
      <c r="C266">
        <v>0</v>
      </c>
      <c r="D266" t="s">
        <v>121</v>
      </c>
      <c r="E266">
        <v>0.20080439999999999</v>
      </c>
      <c r="F266">
        <v>0.32581110000000002</v>
      </c>
      <c r="G266">
        <v>0.427568</v>
      </c>
      <c r="H266">
        <v>0.74747030000000003</v>
      </c>
      <c r="J266">
        <v>0</v>
      </c>
    </row>
    <row r="267" spans="1:10" x14ac:dyDescent="0.35">
      <c r="A267" t="str">
        <f>B206&amp;C240&amp;D267</f>
        <v>PENETRACION (%).T.Alimentos TOTAL INGPOR PLACER/RELAX</v>
      </c>
      <c r="B267">
        <v>0</v>
      </c>
      <c r="C267">
        <v>0</v>
      </c>
      <c r="D267" t="s">
        <v>122</v>
      </c>
      <c r="E267">
        <v>11.303599999999999</v>
      </c>
      <c r="F267">
        <v>9.5643530000000005</v>
      </c>
      <c r="G267">
        <v>7.6983100000000002</v>
      </c>
      <c r="H267">
        <v>8.9542280000000005</v>
      </c>
      <c r="J267">
        <v>0</v>
      </c>
    </row>
    <row r="268" spans="1:10" x14ac:dyDescent="0.35">
      <c r="A268" t="str">
        <f>B206&amp;C240&amp;D268</f>
        <v>PENETRACION (%).T.Alimentos TOTAL INGTENER HAMBRE/SIN PLANIFICAR</v>
      </c>
      <c r="B268">
        <v>0</v>
      </c>
      <c r="C268">
        <v>0</v>
      </c>
      <c r="D268" t="s">
        <v>123</v>
      </c>
      <c r="E268">
        <v>14.92137</v>
      </c>
      <c r="F268">
        <v>12.63977</v>
      </c>
      <c r="G268">
        <v>11.2111</v>
      </c>
      <c r="H268">
        <v>9.6106169999999995</v>
      </c>
      <c r="J268">
        <v>0</v>
      </c>
    </row>
    <row r="269" spans="1:10" x14ac:dyDescent="0.35">
      <c r="A269" t="str">
        <f>B206&amp;C240&amp;D269</f>
        <v>PENETRACION (%).T.Alimentos TOTAL INGESTAR DE COMPRAS</v>
      </c>
      <c r="B269">
        <v>0</v>
      </c>
      <c r="C269">
        <v>0</v>
      </c>
      <c r="D269" t="s">
        <v>124</v>
      </c>
      <c r="E269">
        <v>2.594652</v>
      </c>
      <c r="F269">
        <v>1.973387</v>
      </c>
      <c r="G269">
        <v>2.1869550000000002</v>
      </c>
      <c r="H269">
        <v>1.746129</v>
      </c>
      <c r="J269">
        <v>0</v>
      </c>
    </row>
    <row r="270" spans="1:10" x14ac:dyDescent="0.35">
      <c r="A270" t="str">
        <f>B206&amp;C240&amp;D270</f>
        <v>PENETRACION (%).T.Alimentos TOTAL INGNO COCINAR EN CASA</v>
      </c>
      <c r="B270">
        <v>0</v>
      </c>
      <c r="C270">
        <v>0</v>
      </c>
      <c r="D270" t="s">
        <v>125</v>
      </c>
      <c r="E270">
        <v>7.0695699999999997</v>
      </c>
      <c r="F270">
        <v>7.3345950000000002</v>
      </c>
      <c r="G270">
        <v>7.445945</v>
      </c>
      <c r="H270">
        <v>6.9525129999999997</v>
      </c>
      <c r="J270">
        <v>0</v>
      </c>
    </row>
    <row r="271" spans="1:10" x14ac:dyDescent="0.35">
      <c r="A271" t="str">
        <f>B206&amp;C240&amp;D271</f>
        <v>PENETRACION (%).T.Alimentos TOTAL INGCELEBRACION/FIESTA/SALIR TOMAR</v>
      </c>
      <c r="B271">
        <v>0</v>
      </c>
      <c r="C271">
        <v>0</v>
      </c>
      <c r="D271" t="s">
        <v>126</v>
      </c>
      <c r="E271">
        <v>11.000999999999999</v>
      </c>
      <c r="F271">
        <v>9.6734989999999996</v>
      </c>
      <c r="G271">
        <v>10.40569</v>
      </c>
      <c r="H271">
        <v>8.9558649999999993</v>
      </c>
      <c r="J271">
        <v>0</v>
      </c>
    </row>
    <row r="272" spans="1:10" x14ac:dyDescent="0.35">
      <c r="A272" t="str">
        <f>B206&amp;C240&amp;D272</f>
        <v>PENETRACION (%).T.Alimentos TOTAL INGVIENDO DEPORTES</v>
      </c>
      <c r="B272">
        <v>0</v>
      </c>
      <c r="C272">
        <v>0</v>
      </c>
      <c r="D272" t="s">
        <v>127</v>
      </c>
      <c r="E272">
        <v>1.698129</v>
      </c>
      <c r="F272">
        <v>1.2409950000000001</v>
      </c>
      <c r="G272">
        <v>1.4627650000000001</v>
      </c>
      <c r="H272">
        <v>0.70198830000000001</v>
      </c>
      <c r="J272">
        <v>0</v>
      </c>
    </row>
    <row r="273" spans="1:10" x14ac:dyDescent="0.35">
      <c r="A273" t="str">
        <f>B206&amp;C240&amp;D273</f>
        <v>PENETRACION (%).T.Alimentos TOTAL INGOTROS MOTIVOS</v>
      </c>
      <c r="B273">
        <v>0</v>
      </c>
      <c r="C273">
        <v>0</v>
      </c>
      <c r="D273" t="s">
        <v>128</v>
      </c>
      <c r="E273">
        <v>3.9459819999999999</v>
      </c>
      <c r="F273">
        <v>3.2078980000000001</v>
      </c>
      <c r="G273">
        <v>5.7709210000000004</v>
      </c>
      <c r="H273">
        <v>4.2336070000000001</v>
      </c>
      <c r="J273">
        <v>0</v>
      </c>
    </row>
    <row r="274" spans="1:10" x14ac:dyDescent="0.35">
      <c r="A274" t="str">
        <f>B206&amp;C274&amp;D274</f>
        <v>PENETRACION (%)Total BebidasT.ESPAÑA</v>
      </c>
      <c r="B274">
        <v>0</v>
      </c>
      <c r="C274" t="s">
        <v>17</v>
      </c>
      <c r="D274" t="s">
        <v>22</v>
      </c>
      <c r="E274">
        <v>24.330020000000001</v>
      </c>
      <c r="F274">
        <v>24.026879999999998</v>
      </c>
      <c r="G274">
        <v>24.274149999999999</v>
      </c>
      <c r="H274">
        <v>23.709949999999999</v>
      </c>
      <c r="J274">
        <v>0</v>
      </c>
    </row>
    <row r="275" spans="1:10" x14ac:dyDescent="0.35">
      <c r="A275" t="str">
        <f>B206&amp;C274&amp;D275</f>
        <v>PENETRACION (%)Total BebidasEN LA CALLE</v>
      </c>
      <c r="B275">
        <v>0</v>
      </c>
      <c r="C275">
        <v>0</v>
      </c>
      <c r="D275" t="s">
        <v>93</v>
      </c>
      <c r="E275">
        <v>3.8129360000000001</v>
      </c>
      <c r="F275">
        <v>3.609235</v>
      </c>
      <c r="G275">
        <v>3.3436180000000002</v>
      </c>
      <c r="H275">
        <v>3.1057429999999999</v>
      </c>
      <c r="J275">
        <v>0</v>
      </c>
    </row>
    <row r="276" spans="1:10" x14ac:dyDescent="0.35">
      <c r="A276" t="str">
        <f>B206&amp;C274&amp;D276</f>
        <v>PENETRACION (%)Total BebidasEN CASA DE OTROS</v>
      </c>
      <c r="B276">
        <v>0</v>
      </c>
      <c r="C276">
        <v>0</v>
      </c>
      <c r="D276" t="s">
        <v>94</v>
      </c>
      <c r="E276">
        <v>1.560829</v>
      </c>
      <c r="F276">
        <v>1.766777</v>
      </c>
      <c r="G276">
        <v>2.3937499999999998</v>
      </c>
      <c r="H276">
        <v>2.0422410000000002</v>
      </c>
      <c r="J276">
        <v>0</v>
      </c>
    </row>
    <row r="277" spans="1:10" x14ac:dyDescent="0.35">
      <c r="A277" t="str">
        <f>B206&amp;C274&amp;D277</f>
        <v>PENETRACION (%)Total BebidasEN EL ESTABLECIMIENTO</v>
      </c>
      <c r="B277">
        <v>0</v>
      </c>
      <c r="C277">
        <v>0</v>
      </c>
      <c r="D277" t="s">
        <v>95</v>
      </c>
      <c r="E277">
        <v>17.329039999999999</v>
      </c>
      <c r="F277">
        <v>17.20926</v>
      </c>
      <c r="G277">
        <v>16.92754</v>
      </c>
      <c r="H277">
        <v>16.652519999999999</v>
      </c>
      <c r="J277">
        <v>0</v>
      </c>
    </row>
    <row r="278" spans="1:10" x14ac:dyDescent="0.35">
      <c r="A278" t="str">
        <f>B206&amp;C274&amp;D278</f>
        <v>PENETRACION (%)Total BebidasEN EL TRABAJO</v>
      </c>
      <c r="B278">
        <v>0</v>
      </c>
      <c r="C278">
        <v>0</v>
      </c>
      <c r="D278" t="s">
        <v>96</v>
      </c>
      <c r="E278">
        <v>2.1829800000000001</v>
      </c>
      <c r="F278">
        <v>1.7823549999999999</v>
      </c>
      <c r="G278">
        <v>2.4293100000000001</v>
      </c>
      <c r="H278">
        <v>2.0702159999999998</v>
      </c>
      <c r="J278">
        <v>0</v>
      </c>
    </row>
    <row r="279" spans="1:10" x14ac:dyDescent="0.35">
      <c r="A279" t="str">
        <f>B206&amp;C274&amp;D279</f>
        <v>PENETRACION (%)Total BebidasEN COLEGIO/INSTITUTO/UNIV.</v>
      </c>
      <c r="B279">
        <v>0</v>
      </c>
      <c r="C279">
        <v>0</v>
      </c>
      <c r="D279" t="s">
        <v>97</v>
      </c>
      <c r="E279">
        <v>1.1393789999999999</v>
      </c>
      <c r="F279">
        <v>0.22635130000000001</v>
      </c>
      <c r="G279">
        <v>0.15099789999999999</v>
      </c>
      <c r="H279">
        <v>0.1766646</v>
      </c>
      <c r="J279">
        <v>0</v>
      </c>
    </row>
    <row r="280" spans="1:10" x14ac:dyDescent="0.35">
      <c r="A280" t="str">
        <f>B206&amp;C274&amp;D280</f>
        <v>PENETRACION (%)Total BebidasEN MI CASA</v>
      </c>
      <c r="B280">
        <v>0</v>
      </c>
      <c r="C280">
        <v>0</v>
      </c>
      <c r="D280" t="s">
        <v>98</v>
      </c>
      <c r="E280">
        <v>2.5740440000000002</v>
      </c>
      <c r="F280">
        <v>2.6631879999999999</v>
      </c>
      <c r="G280">
        <v>2.830911</v>
      </c>
      <c r="H280">
        <v>3.2044169999999998</v>
      </c>
      <c r="J280">
        <v>0</v>
      </c>
    </row>
    <row r="281" spans="1:10" x14ac:dyDescent="0.35">
      <c r="A281" t="str">
        <f>B206&amp;C274&amp;D281</f>
        <v>PENETRACION (%)Total BebidasEN M.TRANSP.(AVION,TREN,AUTOC,E</v>
      </c>
      <c r="B281">
        <v>0</v>
      </c>
      <c r="C281">
        <v>0</v>
      </c>
      <c r="D281" t="s">
        <v>99</v>
      </c>
      <c r="E281">
        <v>0.96208229999999995</v>
      </c>
      <c r="F281">
        <v>0.16993459999999999</v>
      </c>
      <c r="G281">
        <v>0.64117840000000004</v>
      </c>
      <c r="H281">
        <v>0.2835915</v>
      </c>
      <c r="J281">
        <v>0</v>
      </c>
    </row>
    <row r="282" spans="1:10" x14ac:dyDescent="0.35">
      <c r="A282" t="str">
        <f>B206&amp;C274&amp;D282</f>
        <v>PENETRACION (%)Total BebidasEN OTRO LUGAR</v>
      </c>
      <c r="B282">
        <v>0</v>
      </c>
      <c r="C282">
        <v>0</v>
      </c>
      <c r="D282" t="s">
        <v>100</v>
      </c>
      <c r="E282">
        <v>2.904153</v>
      </c>
      <c r="F282">
        <v>2.9852789999999998</v>
      </c>
      <c r="G282">
        <v>2.6918169999999999</v>
      </c>
      <c r="H282">
        <v>2.8785120000000002</v>
      </c>
      <c r="J282">
        <v>0</v>
      </c>
    </row>
    <row r="283" spans="1:10" x14ac:dyDescent="0.35">
      <c r="A283" t="str">
        <f>B206&amp;C274&amp;D283</f>
        <v>PENETRACION (%)Total BebidasDESAYUNO</v>
      </c>
      <c r="B283">
        <v>0</v>
      </c>
      <c r="C283">
        <v>0</v>
      </c>
      <c r="D283" t="s">
        <v>102</v>
      </c>
      <c r="E283">
        <v>3.7310460000000001</v>
      </c>
      <c r="F283">
        <v>3.4740030000000002</v>
      </c>
      <c r="G283">
        <v>3.8403149999999999</v>
      </c>
      <c r="H283">
        <v>4.2112040000000004</v>
      </c>
      <c r="J283">
        <v>0</v>
      </c>
    </row>
    <row r="284" spans="1:10" x14ac:dyDescent="0.35">
      <c r="A284" t="str">
        <f>B206&amp;C274&amp;D284</f>
        <v>PENETRACION (%)Total BebidasAPERITIVO/ANTES DE COMER</v>
      </c>
      <c r="B284">
        <v>0</v>
      </c>
      <c r="C284">
        <v>0</v>
      </c>
      <c r="D284" t="s">
        <v>103</v>
      </c>
      <c r="E284">
        <v>4.30443</v>
      </c>
      <c r="F284">
        <v>3.9998390000000001</v>
      </c>
      <c r="G284">
        <v>6.0386449999999998</v>
      </c>
      <c r="H284">
        <v>4.3398370000000002</v>
      </c>
      <c r="J284">
        <v>0</v>
      </c>
    </row>
    <row r="285" spans="1:10" x14ac:dyDescent="0.35">
      <c r="A285" t="str">
        <f>B206&amp;C274&amp;D285</f>
        <v>PENETRACION (%)Total BebidasCOMIDA</v>
      </c>
      <c r="B285">
        <v>0</v>
      </c>
      <c r="C285">
        <v>0</v>
      </c>
      <c r="D285" t="s">
        <v>104</v>
      </c>
      <c r="E285">
        <v>13.757529999999999</v>
      </c>
      <c r="F285">
        <v>14.72625</v>
      </c>
      <c r="G285">
        <v>13.17445</v>
      </c>
      <c r="H285">
        <v>13.512549999999999</v>
      </c>
      <c r="J285">
        <v>0</v>
      </c>
    </row>
    <row r="286" spans="1:10" x14ac:dyDescent="0.35">
      <c r="A286" t="str">
        <f>B206&amp;C274&amp;D286</f>
        <v>PENETRACION (%)Total BebidasTARDE/MERIENDA</v>
      </c>
      <c r="B286">
        <v>0</v>
      </c>
      <c r="C286">
        <v>0</v>
      </c>
      <c r="D286" t="s">
        <v>105</v>
      </c>
      <c r="E286">
        <v>5.9344409999999996</v>
      </c>
      <c r="F286">
        <v>5.4168919999999998</v>
      </c>
      <c r="G286">
        <v>5.8421050000000001</v>
      </c>
      <c r="H286">
        <v>5.0864419999999999</v>
      </c>
      <c r="J286">
        <v>0</v>
      </c>
    </row>
    <row r="287" spans="1:10" x14ac:dyDescent="0.35">
      <c r="A287" t="str">
        <f>B206&amp;C274&amp;D287</f>
        <v>PENETRACION (%)Total BebidasANTES DE CENAR</v>
      </c>
      <c r="B287">
        <v>0</v>
      </c>
      <c r="C287">
        <v>0</v>
      </c>
      <c r="D287" t="s">
        <v>106</v>
      </c>
      <c r="E287">
        <v>1.5853060000000001</v>
      </c>
      <c r="F287">
        <v>2.2475520000000002</v>
      </c>
      <c r="G287">
        <v>2.0834779999999999</v>
      </c>
      <c r="H287">
        <v>2.30078</v>
      </c>
      <c r="J287">
        <v>0</v>
      </c>
    </row>
    <row r="288" spans="1:10" x14ac:dyDescent="0.35">
      <c r="A288" t="str">
        <f>B206&amp;C274&amp;D288</f>
        <v>PENETRACION (%)Total BebidasCENA</v>
      </c>
      <c r="B288">
        <v>0</v>
      </c>
      <c r="C288">
        <v>0</v>
      </c>
      <c r="D288" t="s">
        <v>107</v>
      </c>
      <c r="E288">
        <v>7.1987620000000003</v>
      </c>
      <c r="F288">
        <v>7.5788599999999997</v>
      </c>
      <c r="G288">
        <v>7.326136</v>
      </c>
      <c r="H288">
        <v>6.3593479999999998</v>
      </c>
      <c r="J288">
        <v>0</v>
      </c>
    </row>
    <row r="289" spans="1:10" x14ac:dyDescent="0.35">
      <c r="A289" t="str">
        <f>B206&amp;C274&amp;D289</f>
        <v>PENETRACION (%)Total BebidasDESPUES DE LA CENA</v>
      </c>
      <c r="B289">
        <v>0</v>
      </c>
      <c r="C289">
        <v>0</v>
      </c>
      <c r="D289" t="s">
        <v>108</v>
      </c>
      <c r="E289">
        <v>1.616881</v>
      </c>
      <c r="F289">
        <v>1.750993</v>
      </c>
      <c r="G289">
        <v>1.7878780000000001</v>
      </c>
      <c r="H289">
        <v>0.85468040000000001</v>
      </c>
      <c r="J289">
        <v>0</v>
      </c>
    </row>
    <row r="290" spans="1:10" x14ac:dyDescent="0.35">
      <c r="A290" t="str">
        <f>B206&amp;C274&amp;D290</f>
        <v>PENETRACION (%)Total BebidasDURANTE EL DIA</v>
      </c>
      <c r="B290">
        <v>0</v>
      </c>
      <c r="C290">
        <v>0</v>
      </c>
      <c r="D290" t="s">
        <v>109</v>
      </c>
      <c r="E290">
        <v>2.0816319999999999</v>
      </c>
      <c r="F290">
        <v>1.7611159999999999</v>
      </c>
      <c r="G290">
        <v>1.18527</v>
      </c>
      <c r="H290">
        <v>1.200391</v>
      </c>
      <c r="J290">
        <v>0</v>
      </c>
    </row>
    <row r="291" spans="1:10" x14ac:dyDescent="0.35">
      <c r="A291" t="str">
        <f>B206&amp;C274&amp;D291</f>
        <v>PENETRACION (%)Total BebidasCON AMIGOS</v>
      </c>
      <c r="B291">
        <v>0</v>
      </c>
      <c r="C291">
        <v>0</v>
      </c>
      <c r="D291" t="s">
        <v>111</v>
      </c>
      <c r="E291">
        <v>8.3104990000000001</v>
      </c>
      <c r="F291">
        <v>7.1112479999999998</v>
      </c>
      <c r="G291">
        <v>8.033201</v>
      </c>
      <c r="H291">
        <v>6.9959600000000002</v>
      </c>
      <c r="J291">
        <v>0</v>
      </c>
    </row>
    <row r="292" spans="1:10" x14ac:dyDescent="0.35">
      <c r="A292" t="str">
        <f>B206&amp;C274&amp;D292</f>
        <v>PENETRACION (%)Total BebidasCON CLIENTES</v>
      </c>
      <c r="B292">
        <v>0</v>
      </c>
      <c r="C292">
        <v>0</v>
      </c>
      <c r="D292" t="s">
        <v>112</v>
      </c>
      <c r="E292">
        <v>0.17781759999999999</v>
      </c>
      <c r="F292">
        <v>0.26401649999999999</v>
      </c>
      <c r="G292">
        <v>0.23748089999999999</v>
      </c>
      <c r="H292">
        <v>0.32682610000000001</v>
      </c>
      <c r="J292">
        <v>0</v>
      </c>
    </row>
    <row r="293" spans="1:10" x14ac:dyDescent="0.35">
      <c r="A293" t="str">
        <f>B206&amp;C274&amp;D293</f>
        <v>PENETRACION (%)Total BebidasCON COMPAÑEROS DE TRABAJO</v>
      </c>
      <c r="B293">
        <v>0</v>
      </c>
      <c r="C293">
        <v>0</v>
      </c>
      <c r="D293" t="s">
        <v>113</v>
      </c>
      <c r="E293">
        <v>1.584511</v>
      </c>
      <c r="F293">
        <v>1.837062</v>
      </c>
      <c r="G293">
        <v>1.7189669999999999</v>
      </c>
      <c r="H293">
        <v>1.9735590000000001</v>
      </c>
      <c r="J293">
        <v>0</v>
      </c>
    </row>
    <row r="294" spans="1:10" x14ac:dyDescent="0.35">
      <c r="A294" t="str">
        <f>B206&amp;C274&amp;D294</f>
        <v>PENETRACION (%)Total BebidasCON COMPAÑEROS DE CLASE</v>
      </c>
      <c r="B294">
        <v>0</v>
      </c>
      <c r="C294">
        <v>0</v>
      </c>
      <c r="D294" t="s">
        <v>114</v>
      </c>
      <c r="E294">
        <v>0.56019719999999995</v>
      </c>
      <c r="F294">
        <v>0.2182327</v>
      </c>
      <c r="G294">
        <v>0.46413409999999999</v>
      </c>
      <c r="H294">
        <v>0.44036609999999998</v>
      </c>
      <c r="J294">
        <v>0</v>
      </c>
    </row>
    <row r="295" spans="1:10" x14ac:dyDescent="0.35">
      <c r="A295" t="str">
        <f>B206&amp;C274&amp;D295</f>
        <v>PENETRACION (%)Total BebidasCON FAMILIA</v>
      </c>
      <c r="B295">
        <v>0</v>
      </c>
      <c r="C295">
        <v>0</v>
      </c>
      <c r="D295" t="s">
        <v>115</v>
      </c>
      <c r="E295">
        <v>9.949935</v>
      </c>
      <c r="F295">
        <v>10.611940000000001</v>
      </c>
      <c r="G295">
        <v>10.99677</v>
      </c>
      <c r="H295">
        <v>11.590949999999999</v>
      </c>
      <c r="J295">
        <v>0</v>
      </c>
    </row>
    <row r="296" spans="1:10" x14ac:dyDescent="0.35">
      <c r="A296" t="str">
        <f>B206&amp;C274&amp;D296</f>
        <v>PENETRACION (%)Total BebidasCON LA PAREJA</v>
      </c>
      <c r="B296">
        <v>0</v>
      </c>
      <c r="C296">
        <v>0</v>
      </c>
      <c r="D296" t="s">
        <v>116</v>
      </c>
      <c r="E296">
        <v>8.2926579999999994</v>
      </c>
      <c r="F296">
        <v>9.1481940000000002</v>
      </c>
      <c r="G296">
        <v>8.1622579999999996</v>
      </c>
      <c r="H296">
        <v>7.4732440000000002</v>
      </c>
      <c r="J296">
        <v>0</v>
      </c>
    </row>
    <row r="297" spans="1:10" x14ac:dyDescent="0.35">
      <c r="A297" t="str">
        <f>B206&amp;C274&amp;D297</f>
        <v>PENETRACION (%)Total BebidasESTABA SOLO/A</v>
      </c>
      <c r="B297">
        <v>0</v>
      </c>
      <c r="C297">
        <v>0</v>
      </c>
      <c r="D297" t="s">
        <v>117</v>
      </c>
      <c r="E297">
        <v>5.7414100000000001</v>
      </c>
      <c r="F297">
        <v>6.5578099999999999</v>
      </c>
      <c r="G297">
        <v>6.1529819999999997</v>
      </c>
      <c r="H297">
        <v>6.5120469999999999</v>
      </c>
      <c r="J297">
        <v>0</v>
      </c>
    </row>
    <row r="298" spans="1:10" x14ac:dyDescent="0.35">
      <c r="A298" t="str">
        <f>B206&amp;C274&amp;D298</f>
        <v>PENETRACION (%)Total BebidasOTROS</v>
      </c>
      <c r="B298">
        <v>0</v>
      </c>
      <c r="C298">
        <v>0</v>
      </c>
      <c r="D298" t="s">
        <v>118</v>
      </c>
      <c r="E298">
        <v>1.1067549999999999</v>
      </c>
      <c r="F298">
        <v>0.2867478</v>
      </c>
      <c r="G298">
        <v>0.51215270000000002</v>
      </c>
      <c r="H298">
        <v>0.41699750000000002</v>
      </c>
      <c r="J298">
        <v>0</v>
      </c>
    </row>
    <row r="299" spans="1:10" x14ac:dyDescent="0.35">
      <c r="A299" t="str">
        <f>B206&amp;C274&amp;D299</f>
        <v>PENETRACION (%)Total BebidasESTAR TRABAJANDO</v>
      </c>
      <c r="B299">
        <v>0</v>
      </c>
      <c r="C299">
        <v>0</v>
      </c>
      <c r="D299" t="s">
        <v>120</v>
      </c>
      <c r="E299">
        <v>2.5354350000000001</v>
      </c>
      <c r="F299">
        <v>3.036483</v>
      </c>
      <c r="G299">
        <v>2.5530620000000002</v>
      </c>
      <c r="H299">
        <v>2.8315290000000002</v>
      </c>
      <c r="J299">
        <v>0</v>
      </c>
    </row>
    <row r="300" spans="1:10" x14ac:dyDescent="0.35">
      <c r="A300" t="str">
        <f>B206&amp;C274&amp;D300</f>
        <v>PENETRACION (%)Total BebidasCOMIDA DE NEGOCIOS</v>
      </c>
      <c r="B300">
        <v>0</v>
      </c>
      <c r="C300">
        <v>0</v>
      </c>
      <c r="D300" t="s">
        <v>121</v>
      </c>
      <c r="E300">
        <v>0.18113199999999999</v>
      </c>
      <c r="F300">
        <v>0.17032620000000001</v>
      </c>
      <c r="G300">
        <v>8.6430199999999999E-2</v>
      </c>
      <c r="H300">
        <v>0.32253019999999999</v>
      </c>
      <c r="J300">
        <v>0</v>
      </c>
    </row>
    <row r="301" spans="1:10" x14ac:dyDescent="0.35">
      <c r="A301" t="str">
        <f>B206&amp;C274&amp;D301</f>
        <v>PENETRACION (%)Total BebidasPOR PLACER/RELAX</v>
      </c>
      <c r="B301">
        <v>0</v>
      </c>
      <c r="C301">
        <v>0</v>
      </c>
      <c r="D301" t="s">
        <v>122</v>
      </c>
      <c r="E301">
        <v>7.7273149999999999</v>
      </c>
      <c r="F301">
        <v>7.6879169999999997</v>
      </c>
      <c r="G301">
        <v>7.6088659999999999</v>
      </c>
      <c r="H301">
        <v>6.5611240000000004</v>
      </c>
      <c r="J301">
        <v>0</v>
      </c>
    </row>
    <row r="302" spans="1:10" x14ac:dyDescent="0.35">
      <c r="A302" t="str">
        <f>B206&amp;C274&amp;D302</f>
        <v>PENETRACION (%)Total BebidasTENER HAMBRE/SIN PLANIFICAR</v>
      </c>
      <c r="B302">
        <v>0</v>
      </c>
      <c r="C302">
        <v>0</v>
      </c>
      <c r="D302" t="s">
        <v>123</v>
      </c>
      <c r="E302">
        <v>9.8273860000000006</v>
      </c>
      <c r="F302">
        <v>9.8051220000000008</v>
      </c>
      <c r="G302">
        <v>8.8181189999999994</v>
      </c>
      <c r="H302">
        <v>9.2810839999999999</v>
      </c>
      <c r="J302">
        <v>0</v>
      </c>
    </row>
    <row r="303" spans="1:10" x14ac:dyDescent="0.35">
      <c r="A303" t="str">
        <f>B206&amp;C274&amp;D303</f>
        <v>PENETRACION (%)Total BebidasESTAR DE COMPRAS</v>
      </c>
      <c r="B303">
        <v>0</v>
      </c>
      <c r="C303">
        <v>0</v>
      </c>
      <c r="D303" t="s">
        <v>124</v>
      </c>
      <c r="E303">
        <v>2.2971499999999998</v>
      </c>
      <c r="F303">
        <v>2.0778129999999999</v>
      </c>
      <c r="G303">
        <v>1.532081</v>
      </c>
      <c r="H303">
        <v>2.4901270000000002</v>
      </c>
      <c r="J303">
        <v>0</v>
      </c>
    </row>
    <row r="304" spans="1:10" x14ac:dyDescent="0.35">
      <c r="A304" t="str">
        <f>B206&amp;C274&amp;D304</f>
        <v>PENETRACION (%)Total BebidasNO COCINAR EN CASA</v>
      </c>
      <c r="B304">
        <v>0</v>
      </c>
      <c r="C304">
        <v>0</v>
      </c>
      <c r="D304" t="s">
        <v>125</v>
      </c>
      <c r="E304">
        <v>2.5404239999999998</v>
      </c>
      <c r="F304">
        <v>2.2193839999999998</v>
      </c>
      <c r="G304">
        <v>3.378215</v>
      </c>
      <c r="H304">
        <v>2.008013</v>
      </c>
      <c r="J304">
        <v>0</v>
      </c>
    </row>
    <row r="305" spans="1:10" x14ac:dyDescent="0.35">
      <c r="A305" t="str">
        <f>B206&amp;C274&amp;D305</f>
        <v>PENETRACION (%)Total BebidasCELEBRACION/FIESTA/SALIR TOMAR</v>
      </c>
      <c r="B305">
        <v>0</v>
      </c>
      <c r="C305">
        <v>0</v>
      </c>
      <c r="D305" t="s">
        <v>126</v>
      </c>
      <c r="E305">
        <v>6.8038470000000002</v>
      </c>
      <c r="F305">
        <v>6.9335969999999998</v>
      </c>
      <c r="G305">
        <v>7.8053949999999999</v>
      </c>
      <c r="H305">
        <v>7.9396430000000002</v>
      </c>
      <c r="J305">
        <v>0</v>
      </c>
    </row>
    <row r="306" spans="1:10" x14ac:dyDescent="0.35">
      <c r="A306" t="str">
        <f>B206&amp;C274&amp;D306</f>
        <v>PENETRACION (%)Total BebidasVIENDO DEPORTES</v>
      </c>
      <c r="B306">
        <v>0</v>
      </c>
      <c r="C306">
        <v>0</v>
      </c>
      <c r="D306" t="s">
        <v>127</v>
      </c>
      <c r="E306">
        <v>0.58963390000000004</v>
      </c>
      <c r="F306">
        <v>0.62493679999999996</v>
      </c>
      <c r="G306">
        <v>0.50445030000000002</v>
      </c>
      <c r="H306">
        <v>0.46120240000000001</v>
      </c>
      <c r="J306">
        <v>0</v>
      </c>
    </row>
    <row r="307" spans="1:10" x14ac:dyDescent="0.35">
      <c r="A307" t="str">
        <f>B206&amp;C274&amp;D307</f>
        <v>PENETRACION (%)Total BebidasOTROS MOTIVOS</v>
      </c>
      <c r="B307">
        <v>0</v>
      </c>
      <c r="C307">
        <v>0</v>
      </c>
      <c r="D307" t="s">
        <v>128</v>
      </c>
      <c r="E307">
        <v>4.1789230000000002</v>
      </c>
      <c r="F307">
        <v>4.1011110000000004</v>
      </c>
      <c r="G307">
        <v>4.9879499999999997</v>
      </c>
      <c r="H307">
        <v>5.0129640000000002</v>
      </c>
      <c r="J307">
        <v>0</v>
      </c>
    </row>
    <row r="308" spans="1:10" x14ac:dyDescent="0.35">
      <c r="A308" t="str">
        <f>B206&amp;C308&amp;D308</f>
        <v>PENETRACION (%)Total Bebidas FriasT.ESPAÑA</v>
      </c>
      <c r="B308">
        <v>0</v>
      </c>
      <c r="C308" t="s">
        <v>18</v>
      </c>
      <c r="D308" t="s">
        <v>22</v>
      </c>
      <c r="E308">
        <v>24.424199999999999</v>
      </c>
      <c r="F308">
        <v>24.315989999999999</v>
      </c>
      <c r="G308">
        <v>25.879729999999999</v>
      </c>
      <c r="H308">
        <v>23.74126</v>
      </c>
      <c r="J308">
        <v>0</v>
      </c>
    </row>
    <row r="309" spans="1:10" x14ac:dyDescent="0.35">
      <c r="A309" t="str">
        <f>B206&amp;C308&amp;D309</f>
        <v>PENETRACION (%)Total Bebidas FriasEN LA CALLE</v>
      </c>
      <c r="B309">
        <v>0</v>
      </c>
      <c r="C309">
        <v>0</v>
      </c>
      <c r="D309" t="s">
        <v>93</v>
      </c>
      <c r="E309">
        <v>3.418698</v>
      </c>
      <c r="F309">
        <v>3.3959969999999999</v>
      </c>
      <c r="G309">
        <v>3.1308929999999999</v>
      </c>
      <c r="H309">
        <v>2.8319529999999999</v>
      </c>
      <c r="J309">
        <v>0</v>
      </c>
    </row>
    <row r="310" spans="1:10" x14ac:dyDescent="0.35">
      <c r="A310" t="str">
        <f>B206&amp;C308&amp;D310</f>
        <v>PENETRACION (%)Total Bebidas FriasEN CASA DE OTROS</v>
      </c>
      <c r="B310">
        <v>0</v>
      </c>
      <c r="C310">
        <v>0</v>
      </c>
      <c r="D310" t="s">
        <v>94</v>
      </c>
      <c r="E310">
        <v>1.541285</v>
      </c>
      <c r="F310">
        <v>1.768683</v>
      </c>
      <c r="G310">
        <v>2.0926040000000001</v>
      </c>
      <c r="H310">
        <v>1.837877</v>
      </c>
      <c r="J310">
        <v>0</v>
      </c>
    </row>
    <row r="311" spans="1:10" x14ac:dyDescent="0.35">
      <c r="A311" t="str">
        <f>B206&amp;C308&amp;D311</f>
        <v>PENETRACION (%)Total Bebidas FriasEN EL ESTABLECIMIENTO</v>
      </c>
      <c r="B311">
        <v>0</v>
      </c>
      <c r="C311">
        <v>0</v>
      </c>
      <c r="D311" t="s">
        <v>95</v>
      </c>
      <c r="E311">
        <v>17.77345</v>
      </c>
      <c r="F311">
        <v>17.406690000000001</v>
      </c>
      <c r="G311">
        <v>18.294820000000001</v>
      </c>
      <c r="H311">
        <v>16.683430000000001</v>
      </c>
      <c r="J311">
        <v>0</v>
      </c>
    </row>
    <row r="312" spans="1:10" x14ac:dyDescent="0.35">
      <c r="A312" t="str">
        <f>B206&amp;C308&amp;D312</f>
        <v>PENETRACION (%)Total Bebidas FriasEN EL TRABAJO</v>
      </c>
      <c r="B312">
        <v>0</v>
      </c>
      <c r="C312">
        <v>0</v>
      </c>
      <c r="D312" t="s">
        <v>96</v>
      </c>
      <c r="E312">
        <v>1.5448440000000001</v>
      </c>
      <c r="F312">
        <v>1.5780099999999999</v>
      </c>
      <c r="G312">
        <v>2.0358909999999999</v>
      </c>
      <c r="H312">
        <v>1.4411499999999999</v>
      </c>
      <c r="J312">
        <v>0</v>
      </c>
    </row>
    <row r="313" spans="1:10" x14ac:dyDescent="0.35">
      <c r="A313" t="str">
        <f>B206&amp;C308&amp;D313</f>
        <v>PENETRACION (%)Total Bebidas FriasEN COLEGIO/INSTITUTO/UNIV.</v>
      </c>
      <c r="B313">
        <v>0</v>
      </c>
      <c r="C313">
        <v>0</v>
      </c>
      <c r="D313" t="s">
        <v>97</v>
      </c>
      <c r="E313">
        <v>1.1193690000000001</v>
      </c>
      <c r="F313">
        <v>0.19661509999999999</v>
      </c>
      <c r="G313">
        <v>0.1146945</v>
      </c>
      <c r="H313">
        <v>0.20162869999999999</v>
      </c>
      <c r="J313">
        <v>0</v>
      </c>
    </row>
    <row r="314" spans="1:10" x14ac:dyDescent="0.35">
      <c r="A314" t="str">
        <f>B206&amp;C308&amp;D314</f>
        <v>PENETRACION (%)Total Bebidas FriasEN MI CASA</v>
      </c>
      <c r="B314">
        <v>0</v>
      </c>
      <c r="C314">
        <v>0</v>
      </c>
      <c r="D314" t="s">
        <v>98</v>
      </c>
      <c r="E314">
        <v>2.4465650000000001</v>
      </c>
      <c r="F314">
        <v>2.4787590000000002</v>
      </c>
      <c r="G314">
        <v>2.7878349999999998</v>
      </c>
      <c r="H314">
        <v>3.2044169999999998</v>
      </c>
      <c r="J314">
        <v>0</v>
      </c>
    </row>
    <row r="315" spans="1:10" x14ac:dyDescent="0.35">
      <c r="A315" t="str">
        <f>B206&amp;C308&amp;D315</f>
        <v>PENETRACION (%)Total Bebidas FriasEN M.TRANSP.(AVION,TREN,AUTOC,E</v>
      </c>
      <c r="B315">
        <v>0</v>
      </c>
      <c r="C315">
        <v>0</v>
      </c>
      <c r="D315" t="s">
        <v>99</v>
      </c>
      <c r="E315">
        <v>0.75137480000000001</v>
      </c>
      <c r="F315">
        <v>0.19436419999999999</v>
      </c>
      <c r="G315">
        <v>0.40837259999999997</v>
      </c>
      <c r="H315">
        <v>0.27948089999999998</v>
      </c>
      <c r="J315">
        <v>0</v>
      </c>
    </row>
    <row r="316" spans="1:10" x14ac:dyDescent="0.35">
      <c r="A316" t="str">
        <f>B206&amp;C308&amp;D316</f>
        <v>PENETRACION (%)Total Bebidas FriasEN OTRO LUGAR</v>
      </c>
      <c r="B316">
        <v>0</v>
      </c>
      <c r="C316">
        <v>0</v>
      </c>
      <c r="D316" t="s">
        <v>100</v>
      </c>
      <c r="E316">
        <v>2.5168270000000001</v>
      </c>
      <c r="F316">
        <v>2.634436</v>
      </c>
      <c r="G316">
        <v>2.7250299999999998</v>
      </c>
      <c r="H316">
        <v>2.686191</v>
      </c>
      <c r="J316">
        <v>0</v>
      </c>
    </row>
    <row r="317" spans="1:10" x14ac:dyDescent="0.35">
      <c r="A317" t="str">
        <f>B206&amp;C308&amp;D317</f>
        <v>PENETRACION (%)Total Bebidas FriasDESAYUNO</v>
      </c>
      <c r="B317">
        <v>0</v>
      </c>
      <c r="C317">
        <v>0</v>
      </c>
      <c r="D317" t="s">
        <v>102</v>
      </c>
      <c r="E317">
        <v>2.8212700000000002</v>
      </c>
      <c r="F317">
        <v>2.6717569999999999</v>
      </c>
      <c r="G317">
        <v>3.0635490000000001</v>
      </c>
      <c r="H317">
        <v>3.0634730000000001</v>
      </c>
      <c r="J317">
        <v>0</v>
      </c>
    </row>
    <row r="318" spans="1:10" x14ac:dyDescent="0.35">
      <c r="A318" t="str">
        <f>B206&amp;C308&amp;D318</f>
        <v>PENETRACION (%)Total Bebidas FriasAPERITIVO/ANTES DE COMER</v>
      </c>
      <c r="B318">
        <v>0</v>
      </c>
      <c r="C318">
        <v>0</v>
      </c>
      <c r="D318" t="s">
        <v>103</v>
      </c>
      <c r="E318">
        <v>4.6119310000000002</v>
      </c>
      <c r="F318">
        <v>3.6345209999999999</v>
      </c>
      <c r="G318">
        <v>5.937932</v>
      </c>
      <c r="H318">
        <v>4.5249750000000004</v>
      </c>
      <c r="J318">
        <v>0</v>
      </c>
    </row>
    <row r="319" spans="1:10" x14ac:dyDescent="0.35">
      <c r="A319" t="str">
        <f>B206&amp;C308&amp;D319</f>
        <v>PENETRACION (%)Total Bebidas FriasCOMIDA</v>
      </c>
      <c r="B319">
        <v>0</v>
      </c>
      <c r="C319">
        <v>0</v>
      </c>
      <c r="D319" t="s">
        <v>104</v>
      </c>
      <c r="E319">
        <v>13.56325</v>
      </c>
      <c r="F319">
        <v>14.470459999999999</v>
      </c>
      <c r="G319">
        <v>13.07009</v>
      </c>
      <c r="H319">
        <v>13.333769999999999</v>
      </c>
      <c r="J319">
        <v>0</v>
      </c>
    </row>
    <row r="320" spans="1:10" x14ac:dyDescent="0.35">
      <c r="A320" t="str">
        <f>B206&amp;C308&amp;D320</f>
        <v>PENETRACION (%)Total Bebidas FriasTARDE/MERIENDA</v>
      </c>
      <c r="B320">
        <v>0</v>
      </c>
      <c r="C320">
        <v>0</v>
      </c>
      <c r="D320" t="s">
        <v>105</v>
      </c>
      <c r="E320">
        <v>5.5833959999999996</v>
      </c>
      <c r="F320">
        <v>4.9623499999999998</v>
      </c>
      <c r="G320">
        <v>5.4388459999999998</v>
      </c>
      <c r="H320">
        <v>4.3003830000000001</v>
      </c>
      <c r="J320">
        <v>0</v>
      </c>
    </row>
    <row r="321" spans="1:10" x14ac:dyDescent="0.35">
      <c r="A321" t="str">
        <f>B206&amp;C308&amp;D321</f>
        <v>PENETRACION (%)Total Bebidas FriasANTES DE CENAR</v>
      </c>
      <c r="B321">
        <v>0</v>
      </c>
      <c r="C321">
        <v>0</v>
      </c>
      <c r="D321" t="s">
        <v>106</v>
      </c>
      <c r="E321">
        <v>1.587005</v>
      </c>
      <c r="F321">
        <v>2.0091060000000001</v>
      </c>
      <c r="G321">
        <v>1.7948329999999999</v>
      </c>
      <c r="H321">
        <v>2.2047729999999999</v>
      </c>
      <c r="J321">
        <v>0</v>
      </c>
    </row>
    <row r="322" spans="1:10" x14ac:dyDescent="0.35">
      <c r="A322" t="str">
        <f>B206&amp;C308&amp;D322</f>
        <v>PENETRACION (%)Total Bebidas FriasCENA</v>
      </c>
      <c r="B322">
        <v>0</v>
      </c>
      <c r="C322">
        <v>0</v>
      </c>
      <c r="D322" t="s">
        <v>107</v>
      </c>
      <c r="E322">
        <v>7.2102250000000003</v>
      </c>
      <c r="F322">
        <v>7.5504980000000002</v>
      </c>
      <c r="G322">
        <v>7.3275189999999997</v>
      </c>
      <c r="H322">
        <v>6.2554660000000002</v>
      </c>
      <c r="J322">
        <v>0</v>
      </c>
    </row>
    <row r="323" spans="1:10" x14ac:dyDescent="0.35">
      <c r="A323" t="str">
        <f>B206&amp;C308&amp;D323</f>
        <v>PENETRACION (%)Total Bebidas FriasDESPUES DE LA CENA</v>
      </c>
      <c r="B323">
        <v>0</v>
      </c>
      <c r="C323">
        <v>0</v>
      </c>
      <c r="D323" t="s">
        <v>108</v>
      </c>
      <c r="E323">
        <v>1.6058809999999999</v>
      </c>
      <c r="F323">
        <v>1.573458</v>
      </c>
      <c r="G323">
        <v>1.7517290000000001</v>
      </c>
      <c r="H323">
        <v>0.71822850000000005</v>
      </c>
      <c r="J323">
        <v>0</v>
      </c>
    </row>
    <row r="324" spans="1:10" x14ac:dyDescent="0.35">
      <c r="A324" t="str">
        <f>B206&amp;C308&amp;D324</f>
        <v>PENETRACION (%)Total Bebidas FriasDURANTE EL DIA</v>
      </c>
      <c r="B324">
        <v>0</v>
      </c>
      <c r="C324">
        <v>0</v>
      </c>
      <c r="D324" t="s">
        <v>109</v>
      </c>
      <c r="E324">
        <v>1.835202</v>
      </c>
      <c r="F324">
        <v>1.6652979999999999</v>
      </c>
      <c r="G324">
        <v>1.1823410000000001</v>
      </c>
      <c r="H324">
        <v>1.1366000000000001</v>
      </c>
      <c r="J324">
        <v>0</v>
      </c>
    </row>
    <row r="325" spans="1:10" x14ac:dyDescent="0.35">
      <c r="A325" t="str">
        <f>B206&amp;C308&amp;D325</f>
        <v>PENETRACION (%)Total Bebidas FriasCON AMIGOS</v>
      </c>
      <c r="B325">
        <v>0</v>
      </c>
      <c r="C325">
        <v>0</v>
      </c>
      <c r="D325" t="s">
        <v>111</v>
      </c>
      <c r="E325">
        <v>7.9746379999999997</v>
      </c>
      <c r="F325">
        <v>7.430491</v>
      </c>
      <c r="G325">
        <v>7.6291380000000002</v>
      </c>
      <c r="H325">
        <v>6.5042169999999997</v>
      </c>
      <c r="J325">
        <v>0</v>
      </c>
    </row>
    <row r="326" spans="1:10" x14ac:dyDescent="0.35">
      <c r="A326" t="str">
        <f>B206&amp;C308&amp;D326</f>
        <v>PENETRACION (%)Total Bebidas FriasCON CLIENTES</v>
      </c>
      <c r="B326">
        <v>0</v>
      </c>
      <c r="C326">
        <v>0</v>
      </c>
      <c r="D326" t="s">
        <v>112</v>
      </c>
      <c r="E326">
        <v>0.13911580000000001</v>
      </c>
      <c r="F326">
        <v>0.1097899</v>
      </c>
      <c r="G326">
        <v>0.23748089999999999</v>
      </c>
      <c r="H326">
        <v>0.32682610000000001</v>
      </c>
      <c r="J326">
        <v>0</v>
      </c>
    </row>
    <row r="327" spans="1:10" x14ac:dyDescent="0.35">
      <c r="A327" t="str">
        <f>B206&amp;C308&amp;D327</f>
        <v>PENETRACION (%)Total Bebidas FriasCON COMPAÑEROS DE TRABAJO</v>
      </c>
      <c r="B327">
        <v>0</v>
      </c>
      <c r="C327">
        <v>0</v>
      </c>
      <c r="D327" t="s">
        <v>113</v>
      </c>
      <c r="E327">
        <v>1.314343</v>
      </c>
      <c r="F327">
        <v>1.6407499999999999</v>
      </c>
      <c r="G327">
        <v>1.332795</v>
      </c>
      <c r="H327">
        <v>1.5480210000000001</v>
      </c>
      <c r="J327">
        <v>0</v>
      </c>
    </row>
    <row r="328" spans="1:10" x14ac:dyDescent="0.35">
      <c r="A328" t="str">
        <f>B206&amp;C308&amp;D328</f>
        <v>PENETRACION (%)Total Bebidas FriasCON COMPAÑEROS DE CLASE</v>
      </c>
      <c r="B328">
        <v>0</v>
      </c>
      <c r="C328">
        <v>0</v>
      </c>
      <c r="D328" t="s">
        <v>114</v>
      </c>
      <c r="E328">
        <v>0.6713557</v>
      </c>
      <c r="F328">
        <v>0.25666240000000001</v>
      </c>
      <c r="G328">
        <v>0.20199810000000001</v>
      </c>
      <c r="H328">
        <v>0.30467349999999999</v>
      </c>
      <c r="J328">
        <v>0</v>
      </c>
    </row>
    <row r="329" spans="1:10" x14ac:dyDescent="0.35">
      <c r="A329" t="str">
        <f>B206&amp;C308&amp;D329</f>
        <v>PENETRACION (%)Total Bebidas FriasCON FAMILIA</v>
      </c>
      <c r="B329">
        <v>0</v>
      </c>
      <c r="C329">
        <v>0</v>
      </c>
      <c r="D329" t="s">
        <v>115</v>
      </c>
      <c r="E329">
        <v>9.2440250000000006</v>
      </c>
      <c r="F329">
        <v>10.855420000000001</v>
      </c>
      <c r="G329">
        <v>11.489789999999999</v>
      </c>
      <c r="H329">
        <v>11.11453</v>
      </c>
      <c r="J329">
        <v>0</v>
      </c>
    </row>
    <row r="330" spans="1:10" x14ac:dyDescent="0.35">
      <c r="A330" t="str">
        <f>B206&amp;C308&amp;D330</f>
        <v>PENETRACION (%)Total Bebidas FriasCON LA PAREJA</v>
      </c>
      <c r="B330">
        <v>0</v>
      </c>
      <c r="C330">
        <v>0</v>
      </c>
      <c r="D330" t="s">
        <v>116</v>
      </c>
      <c r="E330">
        <v>7.9142749999999999</v>
      </c>
      <c r="F330">
        <v>8.5729699999999998</v>
      </c>
      <c r="G330">
        <v>8.051634</v>
      </c>
      <c r="H330">
        <v>6.9330730000000003</v>
      </c>
      <c r="J330">
        <v>0</v>
      </c>
    </row>
    <row r="331" spans="1:10" x14ac:dyDescent="0.35">
      <c r="A331" t="str">
        <f>B206&amp;C308&amp;D331</f>
        <v>PENETRACION (%)Total Bebidas FriasESTABA SOLO/A</v>
      </c>
      <c r="B331">
        <v>0</v>
      </c>
      <c r="C331">
        <v>0</v>
      </c>
      <c r="D331" t="s">
        <v>117</v>
      </c>
      <c r="E331">
        <v>5.6209100000000003</v>
      </c>
      <c r="F331">
        <v>6.1143330000000002</v>
      </c>
      <c r="G331">
        <v>6.7112210000000001</v>
      </c>
      <c r="H331">
        <v>6.0766309999999999</v>
      </c>
      <c r="J331">
        <v>0</v>
      </c>
    </row>
    <row r="332" spans="1:10" x14ac:dyDescent="0.35">
      <c r="A332" t="str">
        <f>B206&amp;C308&amp;D332</f>
        <v>PENETRACION (%)Total Bebidas FriasOTROS</v>
      </c>
      <c r="B332">
        <v>0</v>
      </c>
      <c r="C332">
        <v>0</v>
      </c>
      <c r="D332" t="s">
        <v>118</v>
      </c>
      <c r="E332">
        <v>1.1067549999999999</v>
      </c>
      <c r="F332">
        <v>0.2867478</v>
      </c>
      <c r="G332">
        <v>0.51215270000000002</v>
      </c>
      <c r="H332">
        <v>0.38781330000000003</v>
      </c>
      <c r="J332">
        <v>0</v>
      </c>
    </row>
    <row r="333" spans="1:10" x14ac:dyDescent="0.35">
      <c r="A333" t="str">
        <f>B206&amp;C308&amp;D333</f>
        <v>PENETRACION (%)Total Bebidas FriasESTAR TRABAJANDO</v>
      </c>
      <c r="B333">
        <v>0</v>
      </c>
      <c r="C333">
        <v>0</v>
      </c>
      <c r="D333" t="s">
        <v>120</v>
      </c>
      <c r="E333">
        <v>2.0016289999999999</v>
      </c>
      <c r="F333">
        <v>2.4921090000000001</v>
      </c>
      <c r="G333">
        <v>2.0776400000000002</v>
      </c>
      <c r="H333">
        <v>2.3150539999999999</v>
      </c>
      <c r="J333">
        <v>0</v>
      </c>
    </row>
    <row r="334" spans="1:10" x14ac:dyDescent="0.35">
      <c r="A334" t="str">
        <f>B206&amp;C308&amp;D334</f>
        <v>PENETRACION (%)Total Bebidas FriasCOMIDA DE NEGOCIOS</v>
      </c>
      <c r="B334">
        <v>0</v>
      </c>
      <c r="C334">
        <v>0</v>
      </c>
      <c r="D334" t="s">
        <v>121</v>
      </c>
      <c r="E334">
        <v>0.17498449999999999</v>
      </c>
      <c r="F334">
        <v>0.1153066</v>
      </c>
      <c r="G334">
        <v>8.6430199999999999E-2</v>
      </c>
      <c r="H334">
        <v>0.26276100000000002</v>
      </c>
      <c r="J334">
        <v>0</v>
      </c>
    </row>
    <row r="335" spans="1:10" x14ac:dyDescent="0.35">
      <c r="A335" t="str">
        <f>B206&amp;C308&amp;D335</f>
        <v>PENETRACION (%)Total Bebidas FriasPOR PLACER/RELAX</v>
      </c>
      <c r="B335">
        <v>0</v>
      </c>
      <c r="C335">
        <v>0</v>
      </c>
      <c r="D335" t="s">
        <v>122</v>
      </c>
      <c r="E335">
        <v>7.587961</v>
      </c>
      <c r="F335">
        <v>7.4727540000000001</v>
      </c>
      <c r="G335">
        <v>7.2425240000000004</v>
      </c>
      <c r="H335">
        <v>6.0103559999999998</v>
      </c>
      <c r="J335">
        <v>0</v>
      </c>
    </row>
    <row r="336" spans="1:10" x14ac:dyDescent="0.35">
      <c r="A336" t="str">
        <f>B206&amp;C308&amp;D336</f>
        <v>PENETRACION (%)Total Bebidas FriasTENER HAMBRE/SIN PLANIFICAR</v>
      </c>
      <c r="B336">
        <v>0</v>
      </c>
      <c r="C336">
        <v>0</v>
      </c>
      <c r="D336" t="s">
        <v>123</v>
      </c>
      <c r="E336">
        <v>9.9151629999999997</v>
      </c>
      <c r="F336">
        <v>10.19835</v>
      </c>
      <c r="G336">
        <v>9.7131769999999999</v>
      </c>
      <c r="H336">
        <v>9.1010390000000001</v>
      </c>
      <c r="J336">
        <v>0</v>
      </c>
    </row>
    <row r="337" spans="1:10" x14ac:dyDescent="0.35">
      <c r="A337" t="str">
        <f>B206&amp;C308&amp;D337</f>
        <v>PENETRACION (%)Total Bebidas FriasESTAR DE COMPRAS</v>
      </c>
      <c r="B337">
        <v>0</v>
      </c>
      <c r="C337">
        <v>0</v>
      </c>
      <c r="D337" t="s">
        <v>124</v>
      </c>
      <c r="E337">
        <v>2.0999720000000002</v>
      </c>
      <c r="F337">
        <v>1.906844</v>
      </c>
      <c r="G337">
        <v>1.599513</v>
      </c>
      <c r="H337">
        <v>2.290543</v>
      </c>
      <c r="J337">
        <v>0</v>
      </c>
    </row>
    <row r="338" spans="1:10" x14ac:dyDescent="0.35">
      <c r="A338" t="str">
        <f>B206&amp;C308&amp;D338</f>
        <v>PENETRACION (%)Total Bebidas FriasNO COCINAR EN CASA</v>
      </c>
      <c r="B338">
        <v>0</v>
      </c>
      <c r="C338">
        <v>0</v>
      </c>
      <c r="D338" t="s">
        <v>125</v>
      </c>
      <c r="E338">
        <v>2.3594390000000001</v>
      </c>
      <c r="F338">
        <v>2.2216149999999999</v>
      </c>
      <c r="G338">
        <v>3.040305</v>
      </c>
      <c r="H338">
        <v>1.830794</v>
      </c>
      <c r="J338">
        <v>0</v>
      </c>
    </row>
    <row r="339" spans="1:10" x14ac:dyDescent="0.35">
      <c r="A339" t="str">
        <f>B206&amp;C308&amp;D339</f>
        <v>PENETRACION (%)Total Bebidas FriasCELEBRACION/FIESTA/SALIR TOMAR</v>
      </c>
      <c r="B339">
        <v>0</v>
      </c>
      <c r="C339">
        <v>0</v>
      </c>
      <c r="D339" t="s">
        <v>126</v>
      </c>
      <c r="E339">
        <v>7.6337669999999997</v>
      </c>
      <c r="F339">
        <v>7.830673</v>
      </c>
      <c r="G339">
        <v>9.0043260000000007</v>
      </c>
      <c r="H339">
        <v>8.7574419999999993</v>
      </c>
      <c r="J339">
        <v>0</v>
      </c>
    </row>
    <row r="340" spans="1:10" x14ac:dyDescent="0.35">
      <c r="A340" t="str">
        <f>B206&amp;C308&amp;D340</f>
        <v>PENETRACION (%)Total Bebidas FriasVIENDO DEPORTES</v>
      </c>
      <c r="B340">
        <v>0</v>
      </c>
      <c r="C340">
        <v>0</v>
      </c>
      <c r="D340" t="s">
        <v>127</v>
      </c>
      <c r="E340">
        <v>0.54266460000000005</v>
      </c>
      <c r="F340">
        <v>0.5645618</v>
      </c>
      <c r="G340">
        <v>0.62463749999999996</v>
      </c>
      <c r="H340">
        <v>0.38116359999999999</v>
      </c>
      <c r="J340">
        <v>0</v>
      </c>
    </row>
    <row r="341" spans="1:10" x14ac:dyDescent="0.35">
      <c r="A341" t="str">
        <f>B206&amp;C308&amp;D341</f>
        <v>PENETRACION (%)Total Bebidas FriasOTROS MOTIVOS</v>
      </c>
      <c r="B341">
        <v>0</v>
      </c>
      <c r="C341">
        <v>0</v>
      </c>
      <c r="D341" t="s">
        <v>128</v>
      </c>
      <c r="E341">
        <v>4.059482</v>
      </c>
      <c r="F341">
        <v>4.0888920000000004</v>
      </c>
      <c r="G341">
        <v>4.9480360000000001</v>
      </c>
      <c r="H341">
        <v>4.4471049999999996</v>
      </c>
      <c r="J341">
        <v>0</v>
      </c>
    </row>
    <row r="342" spans="1:10" x14ac:dyDescent="0.35">
      <c r="A342" t="str">
        <f>B206&amp;C342&amp;D342</f>
        <v>PENETRACION (%)Total Bebidas CalientesT.ESPAÑA</v>
      </c>
      <c r="B342">
        <v>0</v>
      </c>
      <c r="C342" t="s">
        <v>19</v>
      </c>
      <c r="D342" t="s">
        <v>22</v>
      </c>
      <c r="E342">
        <v>3.1509200000000002</v>
      </c>
      <c r="F342">
        <v>3.426304</v>
      </c>
      <c r="G342">
        <v>3.2648419999999998</v>
      </c>
      <c r="H342">
        <v>3.5797300000000001</v>
      </c>
      <c r="J342">
        <v>0</v>
      </c>
    </row>
    <row r="343" spans="1:10" x14ac:dyDescent="0.35">
      <c r="A343" t="str">
        <f>B206&amp;C342&amp;D343</f>
        <v>PENETRACION (%)Total Bebidas CalientesEN LA CALLE</v>
      </c>
      <c r="B343">
        <v>0</v>
      </c>
      <c r="C343">
        <v>0</v>
      </c>
      <c r="D343" t="s">
        <v>93</v>
      </c>
      <c r="E343">
        <v>0.57137740000000004</v>
      </c>
      <c r="F343">
        <v>0.21787599999999999</v>
      </c>
      <c r="G343">
        <v>0.28235100000000002</v>
      </c>
      <c r="H343">
        <v>0.33864749999999999</v>
      </c>
      <c r="J343">
        <v>0</v>
      </c>
    </row>
    <row r="344" spans="1:10" x14ac:dyDescent="0.35">
      <c r="A344" t="str">
        <f>B206&amp;C342&amp;D344</f>
        <v>PENETRACION (%)Total Bebidas CalientesEN CASA DE OTROS</v>
      </c>
      <c r="B344">
        <v>0</v>
      </c>
      <c r="C344">
        <v>0</v>
      </c>
      <c r="D344" t="s">
        <v>94</v>
      </c>
      <c r="E344">
        <v>0.115938</v>
      </c>
      <c r="F344">
        <v>6.3638990000000006E-2</v>
      </c>
      <c r="G344">
        <v>0.34259840000000003</v>
      </c>
      <c r="H344">
        <v>0.26033889999999998</v>
      </c>
      <c r="J344">
        <v>0</v>
      </c>
    </row>
    <row r="345" spans="1:10" x14ac:dyDescent="0.35">
      <c r="A345" t="str">
        <f>B206&amp;C342&amp;D345</f>
        <v>PENETRACION (%)Total Bebidas CalientesEN EL ESTABLECIMIENTO</v>
      </c>
      <c r="B345">
        <v>0</v>
      </c>
      <c r="C345">
        <v>0</v>
      </c>
      <c r="D345" t="s">
        <v>95</v>
      </c>
      <c r="E345">
        <v>2.284446</v>
      </c>
      <c r="F345">
        <v>2.7496670000000001</v>
      </c>
      <c r="G345">
        <v>2.530694</v>
      </c>
      <c r="H345">
        <v>2.608927</v>
      </c>
      <c r="J345">
        <v>0</v>
      </c>
    </row>
    <row r="346" spans="1:10" x14ac:dyDescent="0.35">
      <c r="A346" t="str">
        <f>B206&amp;C342&amp;D346</f>
        <v>PENETRACION (%)Total Bebidas CalientesEN EL TRABAJO</v>
      </c>
      <c r="B346">
        <v>0</v>
      </c>
      <c r="C346">
        <v>0</v>
      </c>
      <c r="D346" t="s">
        <v>96</v>
      </c>
      <c r="E346">
        <v>0.87651230000000002</v>
      </c>
      <c r="F346">
        <v>0.36158970000000001</v>
      </c>
      <c r="G346">
        <v>0.53183309999999995</v>
      </c>
      <c r="H346">
        <v>0.6884112</v>
      </c>
      <c r="J346">
        <v>0</v>
      </c>
    </row>
    <row r="347" spans="1:10" x14ac:dyDescent="0.35">
      <c r="A347" t="str">
        <f>B206&amp;C342&amp;D347</f>
        <v>PENETRACION (%)Total Bebidas CalientesEN COLEGIO/INSTITUTO/UNIV.</v>
      </c>
      <c r="B347">
        <v>0</v>
      </c>
      <c r="C347">
        <v>0</v>
      </c>
      <c r="D347" t="s">
        <v>97</v>
      </c>
      <c r="E347">
        <v>2.0010690000000001E-2</v>
      </c>
      <c r="F347">
        <v>2.964081E-2</v>
      </c>
      <c r="G347">
        <v>4.2374099999999998E-2</v>
      </c>
      <c r="H347">
        <v>0.16105179999999999</v>
      </c>
      <c r="J347">
        <v>0</v>
      </c>
    </row>
    <row r="348" spans="1:10" x14ac:dyDescent="0.35">
      <c r="A348" t="str">
        <f>B206&amp;C342&amp;D348</f>
        <v>PENETRACION (%)Total Bebidas CalientesEN MI CASA</v>
      </c>
      <c r="B348">
        <v>0</v>
      </c>
      <c r="C348">
        <v>0</v>
      </c>
      <c r="D348" t="s">
        <v>98</v>
      </c>
      <c r="E348">
        <v>0.239007</v>
      </c>
      <c r="F348">
        <v>0.25148769999999998</v>
      </c>
      <c r="G348">
        <v>0.18883920000000001</v>
      </c>
      <c r="H348">
        <v>0</v>
      </c>
      <c r="J348">
        <v>0</v>
      </c>
    </row>
    <row r="349" spans="1:10" x14ac:dyDescent="0.35">
      <c r="A349" t="str">
        <f>B206&amp;C342&amp;D349</f>
        <v>PENETRACION (%)Total Bebidas CalientesEN M.TRANSP.(AVION,TREN,AUTOC,E</v>
      </c>
      <c r="B349">
        <v>0</v>
      </c>
      <c r="C349">
        <v>0</v>
      </c>
      <c r="D349" t="s">
        <v>99</v>
      </c>
      <c r="E349">
        <v>0.1932478</v>
      </c>
      <c r="F349">
        <v>1.8807270000000001E-2</v>
      </c>
      <c r="G349">
        <v>0.30653429999999998</v>
      </c>
      <c r="H349">
        <v>2.5711689999999999E-2</v>
      </c>
      <c r="J349">
        <v>0</v>
      </c>
    </row>
    <row r="350" spans="1:10" x14ac:dyDescent="0.35">
      <c r="A350" t="str">
        <f>B206&amp;C342&amp;D350</f>
        <v>PENETRACION (%)Total Bebidas CalientesEN OTRO LUGAR</v>
      </c>
      <c r="B350">
        <v>0</v>
      </c>
      <c r="C350">
        <v>0</v>
      </c>
      <c r="D350" t="s">
        <v>100</v>
      </c>
      <c r="E350">
        <v>0.40708929999999999</v>
      </c>
      <c r="F350">
        <v>0.53731680000000004</v>
      </c>
      <c r="G350">
        <v>0.3013595</v>
      </c>
      <c r="H350">
        <v>0.1976976</v>
      </c>
      <c r="J350">
        <v>0</v>
      </c>
    </row>
    <row r="351" spans="1:10" x14ac:dyDescent="0.35">
      <c r="A351" t="str">
        <f>B206&amp;C342&amp;D351</f>
        <v>PENETRACION (%)Total Bebidas CalientesDESAYUNO</v>
      </c>
      <c r="B351">
        <v>0</v>
      </c>
      <c r="C351">
        <v>0</v>
      </c>
      <c r="D351" t="s">
        <v>102</v>
      </c>
      <c r="E351">
        <v>1.972464</v>
      </c>
      <c r="F351">
        <v>1.8075619999999999</v>
      </c>
      <c r="G351">
        <v>1.939988</v>
      </c>
      <c r="H351">
        <v>2.1796639999999998</v>
      </c>
      <c r="J351">
        <v>0</v>
      </c>
    </row>
    <row r="352" spans="1:10" x14ac:dyDescent="0.35">
      <c r="A352" t="str">
        <f>B206&amp;C342&amp;D352</f>
        <v>PENETRACION (%)Total Bebidas CalientesAPERITIVO/ANTES DE COMER</v>
      </c>
      <c r="B352">
        <v>0</v>
      </c>
      <c r="C352">
        <v>0</v>
      </c>
      <c r="D352" t="s">
        <v>103</v>
      </c>
      <c r="E352">
        <v>0.41777340000000002</v>
      </c>
      <c r="F352">
        <v>0.85397489999999998</v>
      </c>
      <c r="G352">
        <v>0.91582830000000004</v>
      </c>
      <c r="H352">
        <v>0.39191670000000001</v>
      </c>
      <c r="J352">
        <v>0</v>
      </c>
    </row>
    <row r="353" spans="1:10" x14ac:dyDescent="0.35">
      <c r="A353" t="str">
        <f>B206&amp;C342&amp;D353</f>
        <v>PENETRACION (%)Total Bebidas CalientesCOMIDA</v>
      </c>
      <c r="B353">
        <v>0</v>
      </c>
      <c r="C353">
        <v>0</v>
      </c>
      <c r="D353" t="s">
        <v>104</v>
      </c>
      <c r="E353">
        <v>0.44294289999999997</v>
      </c>
      <c r="F353">
        <v>0.69992030000000005</v>
      </c>
      <c r="G353">
        <v>0.3419007</v>
      </c>
      <c r="H353">
        <v>0.37763020000000003</v>
      </c>
      <c r="J353">
        <v>0</v>
      </c>
    </row>
    <row r="354" spans="1:10" x14ac:dyDescent="0.35">
      <c r="A354" t="str">
        <f>B206&amp;C342&amp;D354</f>
        <v>PENETRACION (%)Total Bebidas CalientesTARDE/MERIENDA</v>
      </c>
      <c r="B354">
        <v>0</v>
      </c>
      <c r="C354">
        <v>0</v>
      </c>
      <c r="D354" t="s">
        <v>105</v>
      </c>
      <c r="E354">
        <v>1.118323</v>
      </c>
      <c r="F354">
        <v>1.4699660000000001</v>
      </c>
      <c r="G354">
        <v>0.9855313</v>
      </c>
      <c r="H354">
        <v>1.553833</v>
      </c>
      <c r="J354">
        <v>0</v>
      </c>
    </row>
    <row r="355" spans="1:10" x14ac:dyDescent="0.35">
      <c r="A355" t="str">
        <f>B206&amp;C342&amp;D355</f>
        <v>PENETRACION (%)Total Bebidas CalientesANTES DE CENAR</v>
      </c>
      <c r="B355">
        <v>0</v>
      </c>
      <c r="C355">
        <v>0</v>
      </c>
      <c r="D355" t="s">
        <v>106</v>
      </c>
      <c r="E355">
        <v>0.15965560000000001</v>
      </c>
      <c r="F355">
        <v>0.34067910000000001</v>
      </c>
      <c r="G355">
        <v>0.52201299999999995</v>
      </c>
      <c r="H355">
        <v>0.2203164</v>
      </c>
      <c r="J355">
        <v>0</v>
      </c>
    </row>
    <row r="356" spans="1:10" x14ac:dyDescent="0.35">
      <c r="A356" t="str">
        <f>B206&amp;C342&amp;D356</f>
        <v>PENETRACION (%)Total Bebidas CalientesCENA</v>
      </c>
      <c r="B356">
        <v>0</v>
      </c>
      <c r="C356">
        <v>0</v>
      </c>
      <c r="D356" t="s">
        <v>107</v>
      </c>
      <c r="E356">
        <v>8.7274340000000006E-2</v>
      </c>
      <c r="F356">
        <v>0.15667900000000001</v>
      </c>
      <c r="G356">
        <v>0.1240586</v>
      </c>
      <c r="H356">
        <v>8.7174050000000003E-2</v>
      </c>
      <c r="J356">
        <v>0</v>
      </c>
    </row>
    <row r="357" spans="1:10" x14ac:dyDescent="0.35">
      <c r="A357" t="str">
        <f>B206&amp;C342&amp;D357</f>
        <v>PENETRACION (%)Total Bebidas CalientesDESPUES DE LA CENA</v>
      </c>
      <c r="B357">
        <v>0</v>
      </c>
      <c r="C357">
        <v>0</v>
      </c>
      <c r="D357" t="s">
        <v>108</v>
      </c>
      <c r="E357">
        <v>4.3461420000000001E-2</v>
      </c>
      <c r="F357">
        <v>0.23170669999999999</v>
      </c>
      <c r="G357">
        <v>4.0027979999999998E-2</v>
      </c>
      <c r="H357">
        <v>0.26155610000000001</v>
      </c>
      <c r="J357">
        <v>0</v>
      </c>
    </row>
    <row r="358" spans="1:10" x14ac:dyDescent="0.35">
      <c r="A358" t="str">
        <f>B206&amp;C342&amp;D358</f>
        <v>PENETRACION (%)Total Bebidas CalientesDURANTE EL DIA</v>
      </c>
      <c r="B358">
        <v>0</v>
      </c>
      <c r="C358">
        <v>0</v>
      </c>
      <c r="D358" t="s">
        <v>109</v>
      </c>
      <c r="E358">
        <v>0.33220929999999999</v>
      </c>
      <c r="F358">
        <v>0.35798669999999999</v>
      </c>
      <c r="G358">
        <v>0.20104749999999999</v>
      </c>
      <c r="H358">
        <v>0.42056850000000001</v>
      </c>
      <c r="J358">
        <v>0</v>
      </c>
    </row>
    <row r="359" spans="1:10" x14ac:dyDescent="0.35">
      <c r="A359" t="str">
        <f>B206&amp;C342&amp;D359</f>
        <v>PENETRACION (%)Total Bebidas CalientesCON AMIGOS</v>
      </c>
      <c r="B359">
        <v>0</v>
      </c>
      <c r="C359">
        <v>0</v>
      </c>
      <c r="D359" t="s">
        <v>111</v>
      </c>
      <c r="E359">
        <v>1.120687</v>
      </c>
      <c r="F359">
        <v>1.144476</v>
      </c>
      <c r="G359">
        <v>1.518664</v>
      </c>
      <c r="H359">
        <v>1.76172</v>
      </c>
      <c r="J359">
        <v>0</v>
      </c>
    </row>
    <row r="360" spans="1:10" x14ac:dyDescent="0.35">
      <c r="A360" t="str">
        <f>B206&amp;C342&amp;D360</f>
        <v>PENETRACION (%)Total Bebidas CalientesCON CLIENTES</v>
      </c>
      <c r="B360">
        <v>0</v>
      </c>
      <c r="C360">
        <v>0</v>
      </c>
      <c r="D360" t="s">
        <v>112</v>
      </c>
      <c r="E360">
        <v>4.4042600000000001E-2</v>
      </c>
      <c r="F360">
        <v>0.37302950000000001</v>
      </c>
      <c r="G360">
        <v>0</v>
      </c>
      <c r="H360">
        <v>0</v>
      </c>
      <c r="J360">
        <v>0</v>
      </c>
    </row>
    <row r="361" spans="1:10" x14ac:dyDescent="0.35">
      <c r="A361" t="str">
        <f>B206&amp;C342&amp;D361</f>
        <v>PENETRACION (%)Total Bebidas CalientesCON COMPAÑEROS DE TRABAJO</v>
      </c>
      <c r="B361">
        <v>0</v>
      </c>
      <c r="C361">
        <v>0</v>
      </c>
      <c r="D361" t="s">
        <v>113</v>
      </c>
      <c r="E361">
        <v>0.36351919999999999</v>
      </c>
      <c r="F361">
        <v>0.4076863</v>
      </c>
      <c r="G361">
        <v>0.3980918</v>
      </c>
      <c r="H361">
        <v>0.59166669999999999</v>
      </c>
      <c r="J361">
        <v>0</v>
      </c>
    </row>
    <row r="362" spans="1:10" x14ac:dyDescent="0.35">
      <c r="A362" t="str">
        <f>B206&amp;C342&amp;D362</f>
        <v>PENETRACION (%)Total Bebidas CalientesCON COMPAÑEROS DE CLASE</v>
      </c>
      <c r="B362">
        <v>0</v>
      </c>
      <c r="C362">
        <v>0</v>
      </c>
      <c r="D362" t="s">
        <v>114</v>
      </c>
      <c r="E362">
        <v>7.1303679999999994E-2</v>
      </c>
      <c r="F362">
        <v>1.8510410000000001E-2</v>
      </c>
      <c r="G362">
        <v>0.34872599999999998</v>
      </c>
      <c r="H362">
        <v>0.13565379999999999</v>
      </c>
      <c r="J362">
        <v>0</v>
      </c>
    </row>
    <row r="363" spans="1:10" x14ac:dyDescent="0.35">
      <c r="A363" t="str">
        <f>B206&amp;C342&amp;D363</f>
        <v>PENETRACION (%)Total Bebidas CalientesCON FAMILIA</v>
      </c>
      <c r="B363">
        <v>0</v>
      </c>
      <c r="C363">
        <v>0</v>
      </c>
      <c r="D363" t="s">
        <v>115</v>
      </c>
      <c r="E363">
        <v>1.302041</v>
      </c>
      <c r="F363">
        <v>1.2591159999999999</v>
      </c>
      <c r="G363">
        <v>0.88383769999999995</v>
      </c>
      <c r="H363">
        <v>1.026551</v>
      </c>
      <c r="J363">
        <v>0</v>
      </c>
    </row>
    <row r="364" spans="1:10" x14ac:dyDescent="0.35">
      <c r="A364" t="str">
        <f>B206&amp;C342&amp;D364</f>
        <v>PENETRACION (%)Total Bebidas CalientesCON LA PAREJA</v>
      </c>
      <c r="B364">
        <v>0</v>
      </c>
      <c r="C364">
        <v>0</v>
      </c>
      <c r="D364" t="s">
        <v>116</v>
      </c>
      <c r="E364">
        <v>0.91424970000000005</v>
      </c>
      <c r="F364">
        <v>0.89063139999999996</v>
      </c>
      <c r="G364">
        <v>0.82542340000000003</v>
      </c>
      <c r="H364">
        <v>0.91682549999999996</v>
      </c>
      <c r="J364">
        <v>0</v>
      </c>
    </row>
    <row r="365" spans="1:10" x14ac:dyDescent="0.35">
      <c r="A365" t="str">
        <f>B206&amp;C342&amp;D365</f>
        <v>PENETRACION (%)Total Bebidas CalientesESTABA SOLO/A</v>
      </c>
      <c r="B365">
        <v>0</v>
      </c>
      <c r="C365">
        <v>0</v>
      </c>
      <c r="D365" t="s">
        <v>117</v>
      </c>
      <c r="E365">
        <v>1.332306</v>
      </c>
      <c r="F365">
        <v>1.2414909999999999</v>
      </c>
      <c r="G365">
        <v>1.3583909999999999</v>
      </c>
      <c r="H365">
        <v>1.5539419999999999</v>
      </c>
      <c r="J365">
        <v>0</v>
      </c>
    </row>
    <row r="366" spans="1:10" x14ac:dyDescent="0.35">
      <c r="A366" t="str">
        <f>B206&amp;C342&amp;D366</f>
        <v>PENETRACION (%)Total Bebidas CalientesOTROS</v>
      </c>
      <c r="B366">
        <v>0</v>
      </c>
      <c r="C366">
        <v>0</v>
      </c>
      <c r="D366" t="s">
        <v>118</v>
      </c>
      <c r="E366">
        <v>0</v>
      </c>
      <c r="F366">
        <v>0</v>
      </c>
      <c r="G366">
        <v>0</v>
      </c>
      <c r="H366">
        <v>2.8305239999999999E-2</v>
      </c>
      <c r="J366">
        <v>0</v>
      </c>
    </row>
    <row r="367" spans="1:10" x14ac:dyDescent="0.35">
      <c r="A367" t="str">
        <f>B206&amp;C342&amp;D367</f>
        <v>PENETRACION (%)Total Bebidas CalientesESTAR TRABAJANDO</v>
      </c>
      <c r="B367">
        <v>0</v>
      </c>
      <c r="C367">
        <v>0</v>
      </c>
      <c r="D367" t="s">
        <v>120</v>
      </c>
      <c r="E367">
        <v>0.65230429999999995</v>
      </c>
      <c r="F367">
        <v>0.74446250000000003</v>
      </c>
      <c r="G367">
        <v>0.50422040000000001</v>
      </c>
      <c r="H367">
        <v>0.69456180000000001</v>
      </c>
      <c r="J367">
        <v>0</v>
      </c>
    </row>
    <row r="368" spans="1:10" x14ac:dyDescent="0.35">
      <c r="A368" t="str">
        <f>B206&amp;C342&amp;D368</f>
        <v>PENETRACION (%)Total Bebidas CalientesCOMIDA DE NEGOCIOS</v>
      </c>
      <c r="B368">
        <v>0</v>
      </c>
      <c r="C368">
        <v>0</v>
      </c>
      <c r="D368" t="s">
        <v>121</v>
      </c>
      <c r="E368">
        <v>6.9654569999999999E-2</v>
      </c>
      <c r="F368">
        <v>5.5019539999999999E-2</v>
      </c>
      <c r="G368">
        <v>0</v>
      </c>
      <c r="H368">
        <v>5.9710539999999999E-2</v>
      </c>
      <c r="J368">
        <v>0</v>
      </c>
    </row>
    <row r="369" spans="1:10" x14ac:dyDescent="0.35">
      <c r="A369" t="str">
        <f>B206&amp;C342&amp;D369</f>
        <v>PENETRACION (%)Total Bebidas CalientesPOR PLACER/RELAX</v>
      </c>
      <c r="B369">
        <v>0</v>
      </c>
      <c r="C369">
        <v>0</v>
      </c>
      <c r="D369" t="s">
        <v>122</v>
      </c>
      <c r="E369">
        <v>0.69658659999999994</v>
      </c>
      <c r="F369">
        <v>0.87267709999999998</v>
      </c>
      <c r="G369">
        <v>0.966534</v>
      </c>
      <c r="H369">
        <v>0.82903470000000001</v>
      </c>
      <c r="J369">
        <v>0</v>
      </c>
    </row>
    <row r="370" spans="1:10" x14ac:dyDescent="0.35">
      <c r="A370" t="str">
        <f>B206&amp;C342&amp;D370</f>
        <v>PENETRACION (%)Total Bebidas CalientesTENER HAMBRE/SIN PLANIFICAR</v>
      </c>
      <c r="B370">
        <v>0</v>
      </c>
      <c r="C370">
        <v>0</v>
      </c>
      <c r="D370" t="s">
        <v>123</v>
      </c>
      <c r="E370">
        <v>1.681799</v>
      </c>
      <c r="F370">
        <v>1.6312249999999999</v>
      </c>
      <c r="G370">
        <v>1.3739669999999999</v>
      </c>
      <c r="H370">
        <v>1.71739</v>
      </c>
      <c r="J370">
        <v>0</v>
      </c>
    </row>
    <row r="371" spans="1:10" x14ac:dyDescent="0.35">
      <c r="A371" t="str">
        <f>B206&amp;C342&amp;D371</f>
        <v>PENETRACION (%)Total Bebidas CalientesESTAR DE COMPRAS</v>
      </c>
      <c r="B371">
        <v>0</v>
      </c>
      <c r="C371">
        <v>0</v>
      </c>
      <c r="D371" t="s">
        <v>124</v>
      </c>
      <c r="E371">
        <v>0.2749026</v>
      </c>
      <c r="F371">
        <v>0.19627320000000001</v>
      </c>
      <c r="G371">
        <v>5.9033059999999998E-2</v>
      </c>
      <c r="H371">
        <v>0.20825659999999999</v>
      </c>
      <c r="J371">
        <v>0</v>
      </c>
    </row>
    <row r="372" spans="1:10" x14ac:dyDescent="0.35">
      <c r="A372" t="str">
        <f>B206&amp;C342&amp;D372</f>
        <v>PENETRACION (%)Total Bebidas CalientesNO COCINAR EN CASA</v>
      </c>
      <c r="B372">
        <v>0</v>
      </c>
      <c r="C372">
        <v>0</v>
      </c>
      <c r="D372" t="s">
        <v>125</v>
      </c>
      <c r="E372">
        <v>0.26445730000000001</v>
      </c>
      <c r="F372">
        <v>8.3319560000000001E-2</v>
      </c>
      <c r="G372">
        <v>0.3592032</v>
      </c>
      <c r="H372">
        <v>0.28465610000000002</v>
      </c>
      <c r="J372">
        <v>0</v>
      </c>
    </row>
    <row r="373" spans="1:10" x14ac:dyDescent="0.35">
      <c r="A373" t="str">
        <f>B206&amp;C342&amp;D373</f>
        <v>PENETRACION (%)Total Bebidas CalientesCELEBRACION/FIESTA/SALIR TOMAR</v>
      </c>
      <c r="B373">
        <v>0</v>
      </c>
      <c r="C373">
        <v>0</v>
      </c>
      <c r="D373" t="s">
        <v>126</v>
      </c>
      <c r="E373">
        <v>0.66268360000000004</v>
      </c>
      <c r="F373">
        <v>1.107491</v>
      </c>
      <c r="G373">
        <v>1.1506259999999999</v>
      </c>
      <c r="H373">
        <v>0.99177409999999999</v>
      </c>
      <c r="J373">
        <v>0</v>
      </c>
    </row>
    <row r="374" spans="1:10" x14ac:dyDescent="0.35">
      <c r="A374" t="str">
        <f>B206&amp;C342&amp;D374</f>
        <v>PENETRACION (%)Total Bebidas CalientesVIENDO DEPORTES</v>
      </c>
      <c r="B374">
        <v>0</v>
      </c>
      <c r="C374">
        <v>0</v>
      </c>
      <c r="D374" t="s">
        <v>127</v>
      </c>
      <c r="E374">
        <v>7.7884259999999997E-2</v>
      </c>
      <c r="F374">
        <v>5.7359380000000001E-2</v>
      </c>
      <c r="G374">
        <v>7.2312290000000001E-2</v>
      </c>
      <c r="H374">
        <v>0.2326984</v>
      </c>
      <c r="J374">
        <v>0</v>
      </c>
    </row>
    <row r="375" spans="1:10" x14ac:dyDescent="0.35">
      <c r="A375" t="str">
        <f>B206&amp;C342&amp;D375</f>
        <v>PENETRACION (%)Total Bebidas CalientesOTROS MOTIVOS</v>
      </c>
      <c r="B375">
        <v>0</v>
      </c>
      <c r="C375">
        <v>0</v>
      </c>
      <c r="D375" t="s">
        <v>128</v>
      </c>
      <c r="E375">
        <v>0.55982750000000003</v>
      </c>
      <c r="F375">
        <v>0.223798</v>
      </c>
      <c r="G375">
        <v>0.44791160000000002</v>
      </c>
      <c r="H375">
        <v>0.57474829999999999</v>
      </c>
      <c r="J375">
        <v>0</v>
      </c>
    </row>
    <row r="376" spans="1:10" x14ac:dyDescent="0.35">
      <c r="A376" t="str">
        <f>B206&amp;C376&amp;D376</f>
        <v>PENETRACION (%)Total AperitivosT.ESPAÑA</v>
      </c>
      <c r="B376">
        <v>0</v>
      </c>
      <c r="C376" t="s">
        <v>20</v>
      </c>
      <c r="D376" t="s">
        <v>22</v>
      </c>
      <c r="E376">
        <v>7.0038600000000004</v>
      </c>
      <c r="F376">
        <v>6.5704789999999997</v>
      </c>
      <c r="G376">
        <v>6.2907999999999999</v>
      </c>
      <c r="H376">
        <v>5.0974500000000003</v>
      </c>
      <c r="J376">
        <v>0</v>
      </c>
    </row>
    <row r="377" spans="1:10" x14ac:dyDescent="0.35">
      <c r="A377" t="str">
        <f>B206&amp;C376&amp;D377</f>
        <v>PENETRACION (%)Total AperitivosEN LA CALLE</v>
      </c>
      <c r="B377">
        <v>0</v>
      </c>
      <c r="C377">
        <v>0</v>
      </c>
      <c r="D377" t="s">
        <v>93</v>
      </c>
      <c r="E377">
        <v>3.925684</v>
      </c>
      <c r="F377">
        <v>2.7884449999999998</v>
      </c>
      <c r="G377">
        <v>3.310454</v>
      </c>
      <c r="H377">
        <v>2.4058869999999999</v>
      </c>
      <c r="J377">
        <v>0</v>
      </c>
    </row>
    <row r="378" spans="1:10" x14ac:dyDescent="0.35">
      <c r="A378" t="str">
        <f>B206&amp;C376&amp;D378</f>
        <v>PENETRACION (%)Total AperitivosEN CASA DE OTROS</v>
      </c>
      <c r="B378">
        <v>0</v>
      </c>
      <c r="C378">
        <v>0</v>
      </c>
      <c r="D378" t="s">
        <v>94</v>
      </c>
      <c r="E378">
        <v>0.80965759999999998</v>
      </c>
      <c r="F378">
        <v>1.0717920000000001</v>
      </c>
      <c r="G378">
        <v>0.49430580000000002</v>
      </c>
      <c r="H378">
        <v>0.57756870000000005</v>
      </c>
      <c r="J378">
        <v>0</v>
      </c>
    </row>
    <row r="379" spans="1:10" x14ac:dyDescent="0.35">
      <c r="A379" t="str">
        <f>B206&amp;C376&amp;D379</f>
        <v>PENETRACION (%)Total AperitivosEN EL ESTABLECIMIENTO</v>
      </c>
      <c r="B379">
        <v>0</v>
      </c>
      <c r="C379">
        <v>0</v>
      </c>
      <c r="D379" t="s">
        <v>95</v>
      </c>
      <c r="E379">
        <v>0.73986609999999997</v>
      </c>
      <c r="F379">
        <v>1.0269619999999999</v>
      </c>
      <c r="G379">
        <v>0.65146179999999998</v>
      </c>
      <c r="H379">
        <v>0.60737909999999995</v>
      </c>
      <c r="J379">
        <v>0</v>
      </c>
    </row>
    <row r="380" spans="1:10" x14ac:dyDescent="0.35">
      <c r="A380" t="str">
        <f>B206&amp;C376&amp;D380</f>
        <v>PENETRACION (%)Total AperitivosEN EL TRABAJO</v>
      </c>
      <c r="B380">
        <v>0</v>
      </c>
      <c r="C380">
        <v>0</v>
      </c>
      <c r="D380" t="s">
        <v>96</v>
      </c>
      <c r="E380">
        <v>0.82202299999999995</v>
      </c>
      <c r="F380">
        <v>1.0862810000000001</v>
      </c>
      <c r="G380">
        <v>0.92319229999999997</v>
      </c>
      <c r="H380">
        <v>0.68798859999999995</v>
      </c>
      <c r="J380">
        <v>0</v>
      </c>
    </row>
    <row r="381" spans="1:10" x14ac:dyDescent="0.35">
      <c r="A381" t="str">
        <f>B206&amp;C376&amp;D381</f>
        <v>PENETRACION (%)Total AperitivosEN COLEGIO/INSTITUTO/UNIV.</v>
      </c>
      <c r="B381">
        <v>0</v>
      </c>
      <c r="C381">
        <v>0</v>
      </c>
      <c r="D381" t="s">
        <v>97</v>
      </c>
      <c r="E381">
        <v>0.69113550000000001</v>
      </c>
      <c r="F381">
        <v>0.1646281</v>
      </c>
      <c r="G381">
        <v>0.1106852</v>
      </c>
      <c r="H381">
        <v>0</v>
      </c>
      <c r="J381">
        <v>0</v>
      </c>
    </row>
    <row r="382" spans="1:10" x14ac:dyDescent="0.35">
      <c r="A382" t="str">
        <f>B206&amp;C376&amp;D382</f>
        <v>PENETRACION (%)Total AperitivosEN MI CASA</v>
      </c>
      <c r="B382">
        <v>0</v>
      </c>
      <c r="C382">
        <v>0</v>
      </c>
      <c r="D382" t="s">
        <v>98</v>
      </c>
      <c r="E382">
        <v>0.39561109999999999</v>
      </c>
      <c r="F382">
        <v>0.69864559999999998</v>
      </c>
      <c r="G382">
        <v>0.68421270000000001</v>
      </c>
      <c r="H382">
        <v>0.91360969999999997</v>
      </c>
      <c r="J382">
        <v>0</v>
      </c>
    </row>
    <row r="383" spans="1:10" x14ac:dyDescent="0.35">
      <c r="A383" t="str">
        <f>B206&amp;C376&amp;D383</f>
        <v>PENETRACION (%)Total AperitivosEN M.TRANSP.(AVION,TREN,AUTOC,E</v>
      </c>
      <c r="B383">
        <v>0</v>
      </c>
      <c r="C383">
        <v>0</v>
      </c>
      <c r="D383" t="s">
        <v>99</v>
      </c>
      <c r="E383">
        <v>0.6236872</v>
      </c>
      <c r="F383">
        <v>7.201863E-2</v>
      </c>
      <c r="G383">
        <v>0.22096850000000001</v>
      </c>
      <c r="H383">
        <v>0</v>
      </c>
      <c r="J383">
        <v>0</v>
      </c>
    </row>
    <row r="384" spans="1:10" x14ac:dyDescent="0.35">
      <c r="A384" t="str">
        <f>B206&amp;C376&amp;D384</f>
        <v>PENETRACION (%)Total AperitivosEN OTRO LUGAR</v>
      </c>
      <c r="B384">
        <v>0</v>
      </c>
      <c r="C384">
        <v>0</v>
      </c>
      <c r="D384" t="s">
        <v>100</v>
      </c>
      <c r="E384">
        <v>1.278897</v>
      </c>
      <c r="F384">
        <v>1.616439</v>
      </c>
      <c r="G384">
        <v>1.5541910000000001</v>
      </c>
      <c r="H384">
        <v>1.302805</v>
      </c>
      <c r="J384">
        <v>0</v>
      </c>
    </row>
    <row r="385" spans="1:10" x14ac:dyDescent="0.35">
      <c r="A385" t="str">
        <f>B206&amp;C376&amp;D385</f>
        <v>PENETRACION (%)Total AperitivosDESAYUNO</v>
      </c>
      <c r="B385">
        <v>0</v>
      </c>
      <c r="C385">
        <v>0</v>
      </c>
      <c r="D385" t="s">
        <v>102</v>
      </c>
      <c r="E385">
        <v>0.52981299999999998</v>
      </c>
      <c r="F385">
        <v>0.92246779999999995</v>
      </c>
      <c r="G385">
        <v>0.60293229999999998</v>
      </c>
      <c r="H385">
        <v>0.2318318</v>
      </c>
      <c r="J385">
        <v>0</v>
      </c>
    </row>
    <row r="386" spans="1:10" x14ac:dyDescent="0.35">
      <c r="A386" t="str">
        <f>B206&amp;C376&amp;D386</f>
        <v>PENETRACION (%)Total AperitivosAPERITIVO/ANTES DE COMER</v>
      </c>
      <c r="B386">
        <v>0</v>
      </c>
      <c r="C386">
        <v>0</v>
      </c>
      <c r="D386" t="s">
        <v>103</v>
      </c>
      <c r="E386">
        <v>1.6211310000000001</v>
      </c>
      <c r="F386">
        <v>1.6581589999999999</v>
      </c>
      <c r="G386">
        <v>1.9024160000000001</v>
      </c>
      <c r="H386">
        <v>1.2471859999999999</v>
      </c>
      <c r="J386">
        <v>0</v>
      </c>
    </row>
    <row r="387" spans="1:10" x14ac:dyDescent="0.35">
      <c r="A387" t="str">
        <f>B206&amp;C376&amp;D387</f>
        <v>PENETRACION (%)Total AperitivosCOMIDA</v>
      </c>
      <c r="B387">
        <v>0</v>
      </c>
      <c r="C387">
        <v>0</v>
      </c>
      <c r="D387" t="s">
        <v>104</v>
      </c>
      <c r="E387">
        <v>0.50027999999999995</v>
      </c>
      <c r="F387">
        <v>0.88721059999999996</v>
      </c>
      <c r="G387">
        <v>1.1605030000000001</v>
      </c>
      <c r="H387">
        <v>0.91571740000000001</v>
      </c>
      <c r="J387">
        <v>0</v>
      </c>
    </row>
    <row r="388" spans="1:10" x14ac:dyDescent="0.35">
      <c r="A388" t="str">
        <f>B206&amp;C376&amp;D388</f>
        <v>PENETRACION (%)Total AperitivosTARDE/MERIENDA</v>
      </c>
      <c r="B388">
        <v>0</v>
      </c>
      <c r="C388">
        <v>0</v>
      </c>
      <c r="D388" t="s">
        <v>105</v>
      </c>
      <c r="E388">
        <v>3.1280779999999999</v>
      </c>
      <c r="F388">
        <v>3.5768529999999998</v>
      </c>
      <c r="G388">
        <v>4.0971149999999996</v>
      </c>
      <c r="H388">
        <v>2.510786</v>
      </c>
      <c r="J388">
        <v>0</v>
      </c>
    </row>
    <row r="389" spans="1:10" x14ac:dyDescent="0.35">
      <c r="A389" t="str">
        <f>B206&amp;C376&amp;D389</f>
        <v>PENETRACION (%)Total AperitivosANTES DE CENAR</v>
      </c>
      <c r="B389">
        <v>0</v>
      </c>
      <c r="C389">
        <v>0</v>
      </c>
      <c r="D389" t="s">
        <v>106</v>
      </c>
      <c r="E389">
        <v>0.89966080000000004</v>
      </c>
      <c r="F389">
        <v>1.0826009999999999</v>
      </c>
      <c r="G389">
        <v>0.50451489999999999</v>
      </c>
      <c r="H389">
        <v>0.83823499999999995</v>
      </c>
      <c r="J389">
        <v>0</v>
      </c>
    </row>
    <row r="390" spans="1:10" x14ac:dyDescent="0.35">
      <c r="A390" t="str">
        <f>B206&amp;C376&amp;D390</f>
        <v>PENETRACION (%)Total AperitivosCENA</v>
      </c>
      <c r="B390">
        <v>0</v>
      </c>
      <c r="C390">
        <v>0</v>
      </c>
      <c r="D390" t="s">
        <v>107</v>
      </c>
      <c r="E390">
        <v>0.21137520000000001</v>
      </c>
      <c r="F390">
        <v>0.37189179999999999</v>
      </c>
      <c r="G390">
        <v>0.13105849999999999</v>
      </c>
      <c r="H390">
        <v>0.20726739999999999</v>
      </c>
      <c r="J390">
        <v>0</v>
      </c>
    </row>
    <row r="391" spans="1:10" x14ac:dyDescent="0.35">
      <c r="A391" t="str">
        <f>B206&amp;C376&amp;D391</f>
        <v>PENETRACION (%)Total AperitivosDESPUES DE LA CENA</v>
      </c>
      <c r="B391">
        <v>0</v>
      </c>
      <c r="C391">
        <v>0</v>
      </c>
      <c r="D391" t="s">
        <v>108</v>
      </c>
      <c r="E391">
        <v>0.85288410000000003</v>
      </c>
      <c r="F391">
        <v>0.632934</v>
      </c>
      <c r="G391">
        <v>0.1413025</v>
      </c>
      <c r="H391">
        <v>0.1679272</v>
      </c>
      <c r="J391">
        <v>0</v>
      </c>
    </row>
    <row r="392" spans="1:10" x14ac:dyDescent="0.35">
      <c r="A392" t="str">
        <f>B206&amp;C376&amp;D392</f>
        <v>PENETRACION (%)Total AperitivosDURANTE EL DIA</v>
      </c>
      <c r="B392">
        <v>0</v>
      </c>
      <c r="C392">
        <v>0</v>
      </c>
      <c r="D392" t="s">
        <v>109</v>
      </c>
      <c r="E392">
        <v>1.440936</v>
      </c>
      <c r="F392">
        <v>1.109583</v>
      </c>
      <c r="G392">
        <v>0.89418180000000003</v>
      </c>
      <c r="H392">
        <v>0.95863869999999995</v>
      </c>
      <c r="J392">
        <v>0</v>
      </c>
    </row>
    <row r="393" spans="1:10" x14ac:dyDescent="0.35">
      <c r="A393" t="str">
        <f>B206&amp;C376&amp;D393</f>
        <v>PENETRACION (%)Total AperitivosCON AMIGOS</v>
      </c>
      <c r="B393">
        <v>0</v>
      </c>
      <c r="C393">
        <v>0</v>
      </c>
      <c r="D393" t="s">
        <v>111</v>
      </c>
      <c r="E393">
        <v>1.42276</v>
      </c>
      <c r="F393">
        <v>1.5225580000000001</v>
      </c>
      <c r="G393">
        <v>1.347261</v>
      </c>
      <c r="H393">
        <v>0.83107260000000005</v>
      </c>
      <c r="J393">
        <v>0</v>
      </c>
    </row>
    <row r="394" spans="1:10" x14ac:dyDescent="0.35">
      <c r="A394" t="str">
        <f>B206&amp;C376&amp;D394</f>
        <v>PENETRACION (%)Total AperitivosCON CLIENTES</v>
      </c>
      <c r="B394">
        <v>0</v>
      </c>
      <c r="C394">
        <v>0</v>
      </c>
      <c r="D394" t="s">
        <v>112</v>
      </c>
      <c r="E394">
        <v>6.161063E-2</v>
      </c>
      <c r="F394">
        <v>7.8626989999999994E-2</v>
      </c>
      <c r="G394">
        <v>7.067155E-2</v>
      </c>
      <c r="H394">
        <v>9.3341069999999998E-2</v>
      </c>
      <c r="J394">
        <v>0</v>
      </c>
    </row>
    <row r="395" spans="1:10" x14ac:dyDescent="0.35">
      <c r="A395" t="str">
        <f>B206&amp;C376&amp;D395</f>
        <v>PENETRACION (%)Total AperitivosCON COMPAÑEROS DE TRABAJO</v>
      </c>
      <c r="B395">
        <v>0</v>
      </c>
      <c r="C395">
        <v>0</v>
      </c>
      <c r="D395" t="s">
        <v>113</v>
      </c>
      <c r="E395">
        <v>0.18468319999999999</v>
      </c>
      <c r="F395">
        <v>0.43053530000000001</v>
      </c>
      <c r="G395">
        <v>0.45483659999999998</v>
      </c>
      <c r="H395">
        <v>0.26684089999999999</v>
      </c>
      <c r="J395">
        <v>0</v>
      </c>
    </row>
    <row r="396" spans="1:10" x14ac:dyDescent="0.35">
      <c r="A396" t="str">
        <f>B206&amp;C376&amp;D396</f>
        <v>PENETRACION (%)Total AperitivosCON COMPAÑEROS DE CLASE</v>
      </c>
      <c r="B396">
        <v>0</v>
      </c>
      <c r="C396">
        <v>0</v>
      </c>
      <c r="D396" t="s">
        <v>114</v>
      </c>
      <c r="E396">
        <v>0.26951409999999998</v>
      </c>
      <c r="F396">
        <v>6.8666779999999997E-2</v>
      </c>
      <c r="G396">
        <v>0.20603740000000001</v>
      </c>
      <c r="H396">
        <v>0</v>
      </c>
      <c r="J396">
        <v>0</v>
      </c>
    </row>
    <row r="397" spans="1:10" x14ac:dyDescent="0.35">
      <c r="A397" t="str">
        <f>B206&amp;C376&amp;D397</f>
        <v>PENETRACION (%)Total AperitivosCON FAMILIA</v>
      </c>
      <c r="B397">
        <v>0</v>
      </c>
      <c r="C397">
        <v>0</v>
      </c>
      <c r="D397" t="s">
        <v>115</v>
      </c>
      <c r="E397">
        <v>2.1066609999999999</v>
      </c>
      <c r="F397">
        <v>2.949989</v>
      </c>
      <c r="G397">
        <v>1.2036210000000001</v>
      </c>
      <c r="H397">
        <v>2.2245379999999999</v>
      </c>
      <c r="J397">
        <v>0</v>
      </c>
    </row>
    <row r="398" spans="1:10" x14ac:dyDescent="0.35">
      <c r="A398" t="str">
        <f>B206&amp;C376&amp;D398</f>
        <v>PENETRACION (%)Total AperitivosCON LA PAREJA</v>
      </c>
      <c r="B398">
        <v>0</v>
      </c>
      <c r="C398">
        <v>0</v>
      </c>
      <c r="D398" t="s">
        <v>116</v>
      </c>
      <c r="E398">
        <v>0.75442370000000003</v>
      </c>
      <c r="F398">
        <v>1.196706</v>
      </c>
      <c r="G398">
        <v>1.0133099999999999</v>
      </c>
      <c r="H398">
        <v>0.64802950000000004</v>
      </c>
      <c r="J398">
        <v>0</v>
      </c>
    </row>
    <row r="399" spans="1:10" x14ac:dyDescent="0.35">
      <c r="A399" t="str">
        <f>B206&amp;C376&amp;D399</f>
        <v>PENETRACION (%)Total AperitivosESTABA SOLO/A</v>
      </c>
      <c r="B399">
        <v>0</v>
      </c>
      <c r="C399">
        <v>0</v>
      </c>
      <c r="D399" t="s">
        <v>117</v>
      </c>
      <c r="E399">
        <v>4.1191380000000004</v>
      </c>
      <c r="F399">
        <v>2.9390160000000001</v>
      </c>
      <c r="G399">
        <v>3.5401039999999999</v>
      </c>
      <c r="H399">
        <v>2.7495780000000001</v>
      </c>
      <c r="J399">
        <v>0</v>
      </c>
    </row>
    <row r="400" spans="1:10" x14ac:dyDescent="0.35">
      <c r="A400" t="str">
        <f>B206&amp;C376&amp;D400</f>
        <v>PENETRACION (%)Total AperitivosOTROS</v>
      </c>
      <c r="B400">
        <v>0</v>
      </c>
      <c r="C400">
        <v>0</v>
      </c>
      <c r="D400" t="s">
        <v>118</v>
      </c>
      <c r="E400">
        <v>0.131027</v>
      </c>
      <c r="F400">
        <v>0.21740470000000001</v>
      </c>
      <c r="G400">
        <v>9.6622970000000002E-2</v>
      </c>
      <c r="H400">
        <v>5.9851990000000001E-2</v>
      </c>
      <c r="J400">
        <v>0</v>
      </c>
    </row>
    <row r="401" spans="1:10" x14ac:dyDescent="0.35">
      <c r="A401" t="str">
        <f>B206&amp;C376&amp;D401</f>
        <v>PENETRACION (%)Total AperitivosESTAR TRABAJANDO</v>
      </c>
      <c r="B401">
        <v>0</v>
      </c>
      <c r="C401">
        <v>0</v>
      </c>
      <c r="D401" t="s">
        <v>120</v>
      </c>
      <c r="E401">
        <v>0.97042949999999994</v>
      </c>
      <c r="F401">
        <v>0.79526810000000003</v>
      </c>
      <c r="G401">
        <v>0.96411440000000004</v>
      </c>
      <c r="H401">
        <v>0.78112539999999997</v>
      </c>
      <c r="J401">
        <v>0</v>
      </c>
    </row>
    <row r="402" spans="1:10" x14ac:dyDescent="0.35">
      <c r="A402" t="str">
        <f>B206&amp;C376&amp;D402</f>
        <v>PENETRACION (%)Total AperitivosCOMIDA DE NEGOCIOS</v>
      </c>
      <c r="B402">
        <v>0</v>
      </c>
      <c r="C402">
        <v>0</v>
      </c>
      <c r="D402" t="s">
        <v>121</v>
      </c>
      <c r="E402">
        <v>1.484661E-2</v>
      </c>
      <c r="F402">
        <v>0</v>
      </c>
      <c r="G402">
        <v>1.8673349999999998E-2</v>
      </c>
      <c r="H402">
        <v>2.1021109999999999E-2</v>
      </c>
      <c r="J402">
        <v>0</v>
      </c>
    </row>
    <row r="403" spans="1:10" x14ac:dyDescent="0.35">
      <c r="A403" t="str">
        <f>B206&amp;C376&amp;D403</f>
        <v>PENETRACION (%)Total AperitivosPOR PLACER/RELAX</v>
      </c>
      <c r="B403">
        <v>0</v>
      </c>
      <c r="C403">
        <v>0</v>
      </c>
      <c r="D403" t="s">
        <v>122</v>
      </c>
      <c r="E403">
        <v>1.7495860000000001</v>
      </c>
      <c r="F403">
        <v>1.3557410000000001</v>
      </c>
      <c r="G403">
        <v>1.0293730000000001</v>
      </c>
      <c r="H403">
        <v>1.1505270000000001</v>
      </c>
      <c r="J403">
        <v>0</v>
      </c>
    </row>
    <row r="404" spans="1:10" x14ac:dyDescent="0.35">
      <c r="A404" t="str">
        <f>B206&amp;C376&amp;D404</f>
        <v>PENETRACION (%)Total AperitivosTENER HAMBRE/SIN PLANIFICAR</v>
      </c>
      <c r="B404">
        <v>0</v>
      </c>
      <c r="C404">
        <v>0</v>
      </c>
      <c r="D404" t="s">
        <v>123</v>
      </c>
      <c r="E404">
        <v>4.5376200000000004</v>
      </c>
      <c r="F404">
        <v>2.7205189999999999</v>
      </c>
      <c r="G404">
        <v>3.471457</v>
      </c>
      <c r="H404">
        <v>2.5913110000000001</v>
      </c>
      <c r="J404">
        <v>0</v>
      </c>
    </row>
    <row r="405" spans="1:10" x14ac:dyDescent="0.35">
      <c r="A405" t="str">
        <f>B206&amp;C376&amp;D405</f>
        <v>PENETRACION (%)Total AperitivosESTAR DE COMPRAS</v>
      </c>
      <c r="B405">
        <v>0</v>
      </c>
      <c r="C405">
        <v>0</v>
      </c>
      <c r="D405" t="s">
        <v>124</v>
      </c>
      <c r="E405">
        <v>0.44558370000000003</v>
      </c>
      <c r="F405">
        <v>0.56412070000000003</v>
      </c>
      <c r="G405">
        <v>0.41581639999999997</v>
      </c>
      <c r="H405">
        <v>0.4762962</v>
      </c>
      <c r="J405">
        <v>0</v>
      </c>
    </row>
    <row r="406" spans="1:10" x14ac:dyDescent="0.35">
      <c r="A406" t="str">
        <f>B206&amp;C376&amp;D406</f>
        <v>PENETRACION (%)Total AperitivosNO COCINAR EN CASA</v>
      </c>
      <c r="B406">
        <v>0</v>
      </c>
      <c r="C406">
        <v>0</v>
      </c>
      <c r="D406" t="s">
        <v>125</v>
      </c>
      <c r="E406">
        <v>0.17758550000000001</v>
      </c>
      <c r="F406">
        <v>0.1329825</v>
      </c>
      <c r="G406">
        <v>0.35300169999999997</v>
      </c>
      <c r="H406">
        <v>0.13984949999999999</v>
      </c>
      <c r="J406">
        <v>0</v>
      </c>
    </row>
    <row r="407" spans="1:10" x14ac:dyDescent="0.35">
      <c r="A407" t="str">
        <f>B206&amp;C376&amp;D407</f>
        <v>PENETRACION (%)Total AperitivosCELEBRACION/FIESTA/SALIR TOMAR</v>
      </c>
      <c r="B407">
        <v>0</v>
      </c>
      <c r="C407">
        <v>0</v>
      </c>
      <c r="D407" t="s">
        <v>126</v>
      </c>
      <c r="E407">
        <v>0.71337090000000003</v>
      </c>
      <c r="F407">
        <v>1.687935</v>
      </c>
      <c r="G407">
        <v>0.74968849999999998</v>
      </c>
      <c r="H407">
        <v>0.84760760000000002</v>
      </c>
      <c r="J407">
        <v>0</v>
      </c>
    </row>
    <row r="408" spans="1:10" x14ac:dyDescent="0.35">
      <c r="A408" t="str">
        <f>B206&amp;C376&amp;D408</f>
        <v>PENETRACION (%)Total AperitivosVIENDO DEPORTES</v>
      </c>
      <c r="B408">
        <v>0</v>
      </c>
      <c r="C408">
        <v>0</v>
      </c>
      <c r="D408" t="s">
        <v>127</v>
      </c>
      <c r="E408">
        <v>0.1071641</v>
      </c>
      <c r="F408">
        <v>0.1437021</v>
      </c>
      <c r="G408">
        <v>0.26424350000000002</v>
      </c>
      <c r="H408">
        <v>0.12293750000000001</v>
      </c>
      <c r="J408">
        <v>0</v>
      </c>
    </row>
    <row r="409" spans="1:10" x14ac:dyDescent="0.35">
      <c r="A409" t="str">
        <f>B206&amp;C376&amp;D409</f>
        <v>PENETRACION (%)Total AperitivosOTROS MOTIVOS</v>
      </c>
      <c r="B409">
        <v>0</v>
      </c>
      <c r="C409">
        <v>0</v>
      </c>
      <c r="D409" t="s">
        <v>128</v>
      </c>
      <c r="E409">
        <v>1.346646</v>
      </c>
      <c r="F409">
        <v>1.188871</v>
      </c>
      <c r="G409">
        <v>0.82373569999999996</v>
      </c>
      <c r="H409">
        <v>0.53397530000000004</v>
      </c>
      <c r="J409">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91ABBDBC427440ACDBCB316FD0C14C" ma:contentTypeVersion="3" ma:contentTypeDescription="Create a new document." ma:contentTypeScope="" ma:versionID="c3a3ba8910f0edacae19b0bd03c6cc92">
  <xsd:schema xmlns:xsd="http://www.w3.org/2001/XMLSchema" xmlns:xs="http://www.w3.org/2001/XMLSchema" xmlns:p="http://schemas.microsoft.com/office/2006/metadata/properties" xmlns:ns2="9599f623-7283-405e-84dc-5f69e5f844d1" targetNamespace="http://schemas.microsoft.com/office/2006/metadata/properties" ma:root="true" ma:fieldsID="86822d8b9e1b75f6eb1862d4ff3f6363" ns2:_="">
    <xsd:import namespace="9599f623-7283-405e-84dc-5f69e5f844d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9f623-7283-405e-84dc-5f69e5f84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8E4726-2162-4EB7-A670-6AD72ECB92A2}">
  <ds:schemaRefs>
    <ds:schemaRef ds:uri="http://schemas.microsoft.com/sharepoint/v3/contenttype/forms"/>
  </ds:schemaRefs>
</ds:datastoreItem>
</file>

<file path=customXml/itemProps2.xml><?xml version="1.0" encoding="utf-8"?>
<ds:datastoreItem xmlns:ds="http://schemas.openxmlformats.org/officeDocument/2006/customXml" ds:itemID="{8D05DD06-5FEB-4E39-843A-D783EF9E4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9f623-7283-405e-84dc-5f69e5f844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2659F8-161D-4132-AEB8-010C6B1409C0}">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12</vt:i4>
      </vt:variant>
    </vt:vector>
  </HeadingPairs>
  <TitlesOfParts>
    <vt:vector size="36" baseType="lpstr">
      <vt:lpstr>PORTADA</vt:lpstr>
      <vt:lpstr>METODOLOGÍA</vt:lpstr>
      <vt:lpstr>Conclusiones</vt:lpstr>
      <vt:lpstr>kpi Alimentacion</vt:lpstr>
      <vt:lpstr>ALIMENTACION KPI</vt:lpstr>
      <vt:lpstr>Perfil Alimentacion</vt:lpstr>
      <vt:lpstr>ALIMENTACION PERFIL</vt:lpstr>
      <vt:lpstr>Motivos Alimentacion</vt:lpstr>
      <vt:lpstr>MOTIVOS</vt:lpstr>
      <vt:lpstr>KPI Aperitivos</vt:lpstr>
      <vt:lpstr>APERITIVOS KPI</vt:lpstr>
      <vt:lpstr>Perfil Aperitivos</vt:lpstr>
      <vt:lpstr>APERITIVOS PERFIL</vt:lpstr>
      <vt:lpstr>KPI bebidas</vt:lpstr>
      <vt:lpstr>BEBIDAS KPI</vt:lpstr>
      <vt:lpstr>perfil bebidas</vt:lpstr>
      <vt:lpstr>BEBIDAS PERFIL</vt:lpstr>
      <vt:lpstr>KPI ALIMENTOS</vt:lpstr>
      <vt:lpstr>ALIMENTOS KPI</vt:lpstr>
      <vt:lpstr>perfil alimentos</vt:lpstr>
      <vt:lpstr>ALIMENTOS PERFIL</vt:lpstr>
      <vt:lpstr>Tasa desperdicio</vt:lpstr>
      <vt:lpstr>TASA DESPERDICIO ALIMENTACION</vt:lpstr>
      <vt:lpstr>desplegables</vt:lpstr>
      <vt:lpstr>Conclusiones!Área_de_impresión</vt:lpstr>
      <vt:lpstr>'kpi Alimentacion'!Área_de_impresión</vt:lpstr>
      <vt:lpstr>'KPI ALIMENTOS'!Área_de_impresión</vt:lpstr>
      <vt:lpstr>'KPI Aperitivos'!Área_de_impresión</vt:lpstr>
      <vt:lpstr>'KPI bebidas'!Área_de_impresión</vt:lpstr>
      <vt:lpstr>METODOLOGÍA!Área_de_impresión</vt:lpstr>
      <vt:lpstr>'Motivos Alimentacion'!Área_de_impresión</vt:lpstr>
      <vt:lpstr>'Perfil Alimentacion'!Área_de_impresión</vt:lpstr>
      <vt:lpstr>'perfil alimentos'!Área_de_impresión</vt:lpstr>
      <vt:lpstr>'Perfil Aperitivos'!Área_de_impresión</vt:lpstr>
      <vt:lpstr>'perfil bebidas'!Área_de_impresión</vt:lpstr>
      <vt:lpstr>'Tasa desperdicio'!Área_de_impresión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de Miguel Santoyo, Helena</cp:lastModifiedBy>
  <cp:revision/>
  <dcterms:created xsi:type="dcterms:W3CDTF">2020-06-10T15:11:10Z</dcterms:created>
  <dcterms:modified xsi:type="dcterms:W3CDTF">2026-08-20T11:46:40Z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0x010100F491ABBDBC427440ACDBCB316FD0C14C</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2023-02-16T11:24:03Z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f67bd3fa-8626-4820-9b17-43fd01ba3412</vt:lpwstr>
  </property>
  <property fmtid="{D5CDD505-2E9C-101B-9397-08002B2CF9AE}" pid="10" name="MSIP_Label_3741da7a-79c1-417c-b408-16c0bfe99fca_ContentBits">
    <vt:lpwstr>0</vt:lpwstr>
  </property>
</Properties>
</file>