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61" windowWidth="26640" windowHeight="11955" activeTab="0"/>
  </bookViews>
  <sheets>
    <sheet name="EL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<sst xmlns="http://schemas.openxmlformats.org/spreadsheetml/2006/main" count="802" uniqueCount="229">
  <si>
    <t>Total Mundo</t>
  </si>
  <si>
    <t>040620 - Queso de cualquier tipo, ral</t>
  </si>
  <si>
    <t>EXPORT</t>
  </si>
  <si>
    <t>IMPORT</t>
  </si>
  <si>
    <t>040630 - Queso fundido (excepto el ra</t>
  </si>
  <si>
    <t>04064050 Gorgonzola</t>
  </si>
  <si>
    <t>04064090 Queso azul (exc. "roquefort" y</t>
  </si>
  <si>
    <t>04061030 ---Mozzarella, también en líqu</t>
  </si>
  <si>
    <t>04061050 ---Los demás</t>
  </si>
  <si>
    <t>04061080 -- Los demás:</t>
  </si>
  <si>
    <t>040690 - Los demás quesos:</t>
  </si>
  <si>
    <t>Q. Mozzarella fr.importación   (8*)(8")  TARIC    04061030</t>
  </si>
  <si>
    <t>Q. Mozzarella fr.exportación   (8*) (8") TARIC    04061030</t>
  </si>
  <si>
    <t>Otros Q.  fres.importación   (9*) (9") TARIC    04061050  y  04061080</t>
  </si>
  <si>
    <t>Otros Q.  fres.exportación   (9*) (10") TARIC    04061050  y  04061080</t>
  </si>
  <si>
    <t>Q. rallado o polvo Exportación (5*)    TARIC:   040620</t>
  </si>
  <si>
    <t>Q. rallado o polvo Importación (5*)    TARIC:   040620</t>
  </si>
  <si>
    <t>Otros Quesos Exportación (11*) (12") TARIC  040690</t>
  </si>
  <si>
    <t>Otros Quesos Importación (11*) (11") TARIC  040690</t>
  </si>
  <si>
    <t>Q. de pasta azul Exportación (7*) TARIC:   04064050  y  04064090</t>
  </si>
  <si>
    <t>Q. de pasta azul Importación (7*) TARIC:   04064050  y  04064090</t>
  </si>
  <si>
    <t>Q. fundido exportación (4*)(6*) TARIC:   040630</t>
  </si>
  <si>
    <t>Q. fundido importación (3*)(6*) TARIC:   040630</t>
  </si>
  <si>
    <t>TONELADAS</t>
  </si>
  <si>
    <t>Toneladas</t>
  </si>
  <si>
    <t>040291 -- Sin adición de azúcar ni ot</t>
  </si>
  <si>
    <t>040299 -- Las demás:</t>
  </si>
  <si>
    <t>040310 - Yogur:</t>
  </si>
  <si>
    <t>040390 - Los demás:</t>
  </si>
  <si>
    <t>040510 - Mantequilla (manteca):</t>
  </si>
  <si>
    <t>040590 - Las demás:</t>
  </si>
  <si>
    <t>04011010 Leche y nata, grasas &lt;= 1%, en</t>
  </si>
  <si>
    <t>04011090 Leche y nata, grasas &lt;=1% (exc</t>
  </si>
  <si>
    <t>04012011 Leche y nata, grasas &gt;1% &lt;= 3%</t>
  </si>
  <si>
    <t>04012019 Leche y nata, grasas &gt;1% &lt;=3%</t>
  </si>
  <si>
    <t>04012091 Leche y nata, grasas &gt; 3% &lt;= 6</t>
  </si>
  <si>
    <t>04012099 Leche y nata, grasas &gt;3% &lt;=6%</t>
  </si>
  <si>
    <t>04014010 --En envases inmediatos de con</t>
  </si>
  <si>
    <t>04014090 --Las demás</t>
  </si>
  <si>
    <t>04015011 ---En envases inmediatos de co</t>
  </si>
  <si>
    <t>04015019 ---Las demás</t>
  </si>
  <si>
    <t>04015031 ---En envases inmediatos de co</t>
  </si>
  <si>
    <t>04015039 ---Las demás</t>
  </si>
  <si>
    <t>04015091 ---En envases inmediatos de co</t>
  </si>
  <si>
    <t>04015099 ---Las demás</t>
  </si>
  <si>
    <t>04021011 Leche/nata, s/azúc., grasa&lt;=1,</t>
  </si>
  <si>
    <t>04021019 Leche y nata, grasas &lt;= 1,5%,</t>
  </si>
  <si>
    <t>04021091 Leche/nata, c/azúc., grasa&lt;=1,</t>
  </si>
  <si>
    <t>04021099 Leche/nata, c/azúc., grasa&lt;=1,</t>
  </si>
  <si>
    <t>04022111 Leche y nata, grasa &gt;1,5% &lt;=27</t>
  </si>
  <si>
    <t>04022118 ----Las demás</t>
  </si>
  <si>
    <t>04022191 Leche y nata, grasas &gt; 27%, en</t>
  </si>
  <si>
    <t>04022199 Leche y nata, grasas &gt; 27%, en</t>
  </si>
  <si>
    <t>04022911 Leche/polvo, lactant., &lt;=500g,</t>
  </si>
  <si>
    <t>04022915 Leche y nata, grasa &gt;1,5% &lt;=27</t>
  </si>
  <si>
    <t>04022919 Leche y nata, grasa &gt;1,5% &lt;=27</t>
  </si>
  <si>
    <t>04022991 Leche/nata, c/azú., grasa&gt; 27%</t>
  </si>
  <si>
    <t>04022999 Leche/nata, c/azú., grasa &gt;27%</t>
  </si>
  <si>
    <t>Leche de vaca en pequeños envases   4011010 + 4012011 + 4012091</t>
  </si>
  <si>
    <t xml:space="preserve">Nata en pequeños envases     4015011 + 4015031 + 4015091 </t>
  </si>
  <si>
    <t>Nata a granel      4015019 + 4015039 + 4015099</t>
  </si>
  <si>
    <t xml:space="preserve">Leche de vaca a granel    4011090 +  4012019 + 4012099 </t>
  </si>
  <si>
    <t>Yogur         40310</t>
  </si>
  <si>
    <t>Otras leches fermentadas  40390</t>
  </si>
  <si>
    <t>Leches evaporadas/concentradas     40291</t>
  </si>
  <si>
    <t>Leches condensadas     40299</t>
  </si>
  <si>
    <t>LPD en pequeños envases  4021011</t>
  </si>
  <si>
    <t>LPD a granel   4021019 + 4021091 + 4021099</t>
  </si>
  <si>
    <t>Otras LP en pequeños envases  04022111 + 04022191 + 04022911 + 04022915 + 04022991</t>
  </si>
  <si>
    <t>Otras LP a granel   04022118 + 04022199 + 04022919 + 04022999</t>
  </si>
  <si>
    <t>Mantequilla         40510</t>
  </si>
  <si>
    <t>Aceite de mantequilla      40590</t>
  </si>
  <si>
    <t>EL</t>
  </si>
  <si>
    <t>INDUSTRIA (Tn producto E.L.M.)</t>
  </si>
  <si>
    <t>COMERCIO EXTERIOR (Tn producto DATACOMEX)</t>
  </si>
  <si>
    <t>CONSUMO HOGAR (Tn producto BDCH)</t>
  </si>
  <si>
    <t>Encuesta Láctea Mensual</t>
  </si>
  <si>
    <t>MG</t>
  </si>
  <si>
    <t>MP</t>
  </si>
  <si>
    <t>EL_ESU</t>
  </si>
  <si>
    <t>DATACOMEX</t>
  </si>
  <si>
    <t>BDCH</t>
  </si>
  <si>
    <t>LECHE  CONSUMO</t>
  </si>
  <si>
    <t>LECHE  CONSUMO ENVASADA</t>
  </si>
  <si>
    <t>Leche entera</t>
  </si>
  <si>
    <t>Leche semidesnatada</t>
  </si>
  <si>
    <t xml:space="preserve">   </t>
  </si>
  <si>
    <t>Leche desnatada</t>
  </si>
  <si>
    <t>NATA</t>
  </si>
  <si>
    <t xml:space="preserve">Nata en pequeños envases     </t>
  </si>
  <si>
    <t>Nata (pequeños envases)</t>
  </si>
  <si>
    <t xml:space="preserve">Nata a granel      </t>
  </si>
  <si>
    <t>LECHES FERMENTADAS</t>
  </si>
  <si>
    <t xml:space="preserve">Yogur         </t>
  </si>
  <si>
    <t>Yogurt</t>
  </si>
  <si>
    <t xml:space="preserve">Otras leches fermentadas      </t>
  </si>
  <si>
    <t>Bífidus</t>
  </si>
  <si>
    <t>Otras leches fermentadas</t>
  </si>
  <si>
    <t>LECHES CONCENTRADAS</t>
  </si>
  <si>
    <t xml:space="preserve">Leches evaporadas/concentradas     </t>
  </si>
  <si>
    <t>Leche evaporada</t>
  </si>
  <si>
    <t xml:space="preserve">Leches condensadas     </t>
  </si>
  <si>
    <t>Leche condensada</t>
  </si>
  <si>
    <t>LECHE EN POLVO DESNATADA</t>
  </si>
  <si>
    <t xml:space="preserve">LPD en pequeños envases  </t>
  </si>
  <si>
    <t xml:space="preserve">LPD a granel   </t>
  </si>
  <si>
    <t>LECHE EN POLVO ENTERA</t>
  </si>
  <si>
    <t xml:space="preserve">Otras LP en pequeños envases  </t>
  </si>
  <si>
    <t xml:space="preserve">Otras LP a granel   </t>
  </si>
  <si>
    <t>MANTEQUILLA</t>
  </si>
  <si>
    <t xml:space="preserve">Mantequilla         </t>
  </si>
  <si>
    <t>Mantequilla envasada</t>
  </si>
  <si>
    <t xml:space="preserve">Aceite de mantequilla      </t>
  </si>
  <si>
    <t xml:space="preserve">Mantequilla envasada light        </t>
  </si>
  <si>
    <t xml:space="preserve">Mantequilla envasada normal   </t>
  </si>
  <si>
    <t>QUESO VACA</t>
  </si>
  <si>
    <t xml:space="preserve">Q. Mozzarella fr.importación   (8*)(8")  </t>
  </si>
  <si>
    <t>QUESO VACA Y MEZCLA (%VACA)</t>
  </si>
  <si>
    <t>QUESO MEZCLA (%VACA) (1*)</t>
  </si>
  <si>
    <t>Q. Mozzarella fr.exportación   (8*) (8")</t>
  </si>
  <si>
    <t>Otros Q.  fres.importación   (9*) (9")</t>
  </si>
  <si>
    <t>Otros Q.  fres.exportación   (9*) (10")</t>
  </si>
  <si>
    <t xml:space="preserve">Q. rallado o polvo Importación (5*)    </t>
  </si>
  <si>
    <t xml:space="preserve">Q. rallado o polvo Exportación (5*)    </t>
  </si>
  <si>
    <t>Q. de pasta azul Importación (7*)</t>
  </si>
  <si>
    <t>Q. de pasta azul Exportación (7*)</t>
  </si>
  <si>
    <t>Otros Quesos Importación (11*) (11")</t>
  </si>
  <si>
    <t>Otros Quesos Exportación (11*) (12")</t>
  </si>
  <si>
    <t>Q. fundido importación (3*)(6*)</t>
  </si>
  <si>
    <t xml:space="preserve">  </t>
  </si>
  <si>
    <t>Q. fundido exportación (4*)(6*)</t>
  </si>
  <si>
    <t>BATIDOS</t>
  </si>
  <si>
    <t>POSTRES LÁCTEOS</t>
  </si>
  <si>
    <t>Helados y tartas</t>
  </si>
  <si>
    <t>Natillas</t>
  </si>
  <si>
    <t>Flanes preparados</t>
  </si>
  <si>
    <t>Cuajadas</t>
  </si>
  <si>
    <t>Crema de chocolate</t>
  </si>
  <si>
    <t>Crema catalana</t>
  </si>
  <si>
    <t>Postres con nata</t>
  </si>
  <si>
    <t>OTROS LÁCTEOS SIN CLASIFICAR</t>
  </si>
  <si>
    <t>Otros derivados lácteos</t>
  </si>
  <si>
    <t>Preparados lácteos</t>
  </si>
  <si>
    <t>ESU</t>
  </si>
  <si>
    <t>COMPOSICIÓN gr/100gr</t>
  </si>
  <si>
    <t xml:space="preserve">(8")El queso mozzarella fresco incluye el de leche de búfala. Hay que aplicar un coeficiente reductor de Tn. </t>
  </si>
  <si>
    <t xml:space="preserve">(9")Otros quesos frescos importados incluyen los de todas las especies. Hay que aplicar un coeficiente reductor de Tn. </t>
  </si>
  <si>
    <t xml:space="preserve">(10")Otros quesos frescos exportados incluyen los de todas las especies. Hay que aplicar un coeficiente reductor de Tn. </t>
  </si>
  <si>
    <t xml:space="preserve">(11")Otros quesos importados incluyen los de todas las especies. Hay que aplicar un coeficiente reductor de Tn. </t>
  </si>
  <si>
    <t xml:space="preserve">(12")Otros quesos exportados incluyen los de todas las especies. Hay que aplicar un coeficiente reductor de Tn. </t>
  </si>
  <si>
    <t>(5*) TARIC:   040620</t>
  </si>
  <si>
    <t>(6*) TARIC:   040630</t>
  </si>
  <si>
    <t>(7*) TARIC:   04064050  y  04064090</t>
  </si>
  <si>
    <t>(8*) TARIC    04061030</t>
  </si>
  <si>
    <t>(9*) TARIC    04061050  y  04061080</t>
  </si>
  <si>
    <t>(11*) TARIC  040690</t>
  </si>
  <si>
    <t>Periodo</t>
  </si>
  <si>
    <t xml:space="preserve">MUY IMPORTANTE </t>
  </si>
  <si>
    <t>PERIODO</t>
  </si>
  <si>
    <t xml:space="preserve">Materia grasa (%) </t>
  </si>
  <si>
    <t>Proteína (%)</t>
  </si>
  <si>
    <t>Para Media grasa</t>
  </si>
  <si>
    <t>Para Media proteina</t>
  </si>
  <si>
    <t>VALOR NO FÓRMULAS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</si>
  <si>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</si>
  <si>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</si>
  <si>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</si>
  <si>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</si>
  <si>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</si>
  <si>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</si>
  <si>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</si>
  <si>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</si>
  <si>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MEZCLA/VACA PURO</t>
  </si>
  <si>
    <t>TOTAL TN EL</t>
  </si>
  <si>
    <t>% Autoabastecimiento</t>
  </si>
  <si>
    <t>Leche de consumo</t>
  </si>
  <si>
    <t>Leches fermentadas</t>
  </si>
  <si>
    <t>LPE</t>
  </si>
  <si>
    <t>LPD</t>
  </si>
  <si>
    <t>Abastecimiento (%)</t>
  </si>
  <si>
    <t>Leche en polvo (pequeños envases)</t>
  </si>
  <si>
    <t>QUESOS FUNDIDOS  (2*)</t>
  </si>
  <si>
    <t xml:space="preserve">LECHE DE VACA EN PEQUEÑO ENVASES   </t>
  </si>
  <si>
    <t>COPIAR DATOS DE DATACOMEX</t>
  </si>
  <si>
    <t>ACCIÓN :</t>
  </si>
  <si>
    <t>TARIC :  QUESOS y QUESOS FUNDIDOS</t>
  </si>
  <si>
    <t>TARIC AGREGADOS :  QUESOS y QUESOS FUNDIDOS</t>
  </si>
  <si>
    <t>TARIC:  RESTO PRODUCTOS LÁCTEOS y LECHE VACA GRANEL</t>
  </si>
  <si>
    <t>TARIC AGREGADOS : PRODUCTOS LÁCTEOS y LECHE VACA GRANEL</t>
  </si>
  <si>
    <t xml:space="preserve">COEFICIENTES REDUCTORES </t>
  </si>
  <si>
    <t xml:space="preserve">EL </t>
  </si>
  <si>
    <t>Toneladas EL</t>
  </si>
  <si>
    <t>BALANCE</t>
  </si>
  <si>
    <t>Q. Mozzarella fr. TARIC    04061030</t>
  </si>
  <si>
    <t>Otros Q.  fres.TARIC    04061050  y  04061080</t>
  </si>
  <si>
    <t>Q. rallado o polvo TARIC:   040620</t>
  </si>
  <si>
    <t>Q. de pasta azul TARIC:   04064050  y  04064090</t>
  </si>
  <si>
    <t>Otros Quesos TARIC  040690</t>
  </si>
  <si>
    <t>Q. fundido exportación TARIC:   040630</t>
  </si>
  <si>
    <t xml:space="preserve"> LECHE GRANEL</t>
  </si>
  <si>
    <t>TOTAL PRODUCTOS LÁCTEOS</t>
  </si>
  <si>
    <t>Entregas de leche
Tn</t>
  </si>
  <si>
    <t>COPIAR DATOS DE FEGA DECLARACIONES OBLIGATORIAS VACUNO DE LECHE</t>
  </si>
  <si>
    <t>RESULTADOS CONSUMO APARENTE</t>
  </si>
  <si>
    <t>CONSUMO APARENTE Tn EL</t>
  </si>
  <si>
    <t>Total Leche Disponible Tn</t>
  </si>
  <si>
    <t>Entregas Tn</t>
  </si>
  <si>
    <t>Balance C. Ext. Leche granel Tn</t>
  </si>
  <si>
    <t xml:space="preserve">Queso de vaca </t>
  </si>
  <si>
    <t>Otras leches en polvo</t>
  </si>
  <si>
    <t>QUESO MEZCLA (%VACA)</t>
  </si>
  <si>
    <t>ACCIÓN : Copiar y pegar como valores los datos de la Encuesta Láctea Mensual</t>
  </si>
  <si>
    <t>Miles Toneladas</t>
  </si>
  <si>
    <t xml:space="preserve">Otras leches en polvo </t>
  </si>
  <si>
    <t xml:space="preserve">QUESO MEZCLA (%VACA) </t>
  </si>
  <si>
    <t>Queso vaca y mezcla vaca</t>
  </si>
  <si>
    <t>Queso de vaca</t>
  </si>
  <si>
    <t>Balance comercio exerior Tn EL</t>
  </si>
  <si>
    <t>Consumo aparente Tn EL</t>
  </si>
  <si>
    <t>GRADO DE AUTOABASTECIMIENTO LECHE DE VACA</t>
  </si>
  <si>
    <t>ACCIÓN: Copiar grasa y proteina del periodo a calcular (FEGA) .                                               !!!!MUY IMPORTANTE!!!!!           Antes de hacerlo comprobar que los EL del periodo precedente en la hoja CÁLCULOS fueron convertidos en valor.</t>
  </si>
  <si>
    <t>ACCIÓN : Copiar y pegar como valores los EL del último periodo calculado antes de iniciar un nuevo periodo de MG y MP en la hoja  EL. Para hacerlo hay que dsproteger la hoja.</t>
  </si>
  <si>
    <t xml:space="preserve">(2*)El queso fundido consumido en el hogar BDCH incluye todas las especies. Hay que aplicar un coeficiente reductor de Tn consumidas. </t>
  </si>
  <si>
    <t xml:space="preserve">(3*)El queso fundido importado incluye todas las especies. Hay que aplicar un coeficiente reductor de Tn. </t>
  </si>
  <si>
    <t xml:space="preserve">(4*)El queso fundido exportado incluye todas las especies. Hay que aplicar un coeficiente reductor de Tn. </t>
  </si>
  <si>
    <t>(1*) ELM solo aporta producción de queso de vaca puro. La producción de queso de mezcla se estima a partir de la primera aplicando el coeficiente Queso mezcla/Queso vaca.</t>
  </si>
  <si>
    <t>ESTRUCTURA PRODUCCIÓN INDUSTRIAL. ESPAÑA en Tn EL VACA</t>
  </si>
  <si>
    <r>
      <t xml:space="preserve">ESTRUCTURA PRODUCCIÓN INDUSTRIAL. ESPAÑA en Tn EL VACA </t>
    </r>
    <r>
      <rPr>
        <sz val="18"/>
        <rFont val="Calibri"/>
        <family val="2"/>
      </rPr>
      <t>(Excluido leche de vaca en quesos mezcla para comparativa con otros países UE)</t>
    </r>
  </si>
  <si>
    <t>Resultados anómalos debido a errores en los datos de partida de comercio exterior.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</si>
</sst>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#,##0.00_ ;\-#,##0.00\ "/>
    <numFmt numFmtId="184" formatCode="0.0%"/>
    <numFmt numFmtId="185" formatCode="_-* #,##0\ _€_-;\-* #,##0\ _€_-;_-* &quot;-&quot;??\ _€_-;_-@_-"/>
    <numFmt numFmtId="186" formatCode="#,##0.0\ "/>
    <numFmt numFmtId="187" formatCode="[$-C0A]dddd\,\ dd&quot; de &quot;mmmm&quot; de &quot;yyyy"/>
    <numFmt numFmtId="188" formatCode="#,##0.0_ ;[Red]\-#,##0.0\ "/>
    <numFmt numFmtId="189" formatCode="0.0"/>
    <numFmt numFmtId="190" formatCode="0.000"/>
    <numFmt numFmtId="191" formatCode="#,##0.00\ "/>
    <numFmt numFmtId="192" formatCode="[$-C0A]mmm\-yy;@"/>
    <numFmt numFmtId="193" formatCode="[$-10C0A]#,##0.0;\-#,##0.0"/>
    <numFmt numFmtId="194" formatCode="[$-10C0A]#,##0;\-#,##0"/>
    <numFmt numFmtId="195" formatCode="#,##0.0_ ;\-#,##0.0\ "/>
    <numFmt numFmtId="196" formatCode="#,##0_ ;\-#,##0\ "/>
    <numFmt numFmtId="197" formatCode="#,##0\ 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"/>
  </numFmts>
  <fonts count="88">
    <font>
      <sz val="10"/>
      <name val="Arial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1"/>
      <name val="Calibri"/>
      <family val="2"/>
    </font>
    <font>
      <sz val="9"/>
      <color indexed="8"/>
      <name val="Calibri"/>
      <family val="2"/>
    </font>
    <font>
      <sz val="6"/>
      <color indexed="53"/>
      <name val="Calibri"/>
      <family val="2"/>
    </font>
    <font>
      <sz val="6"/>
      <name val="Calibri"/>
      <family val="2"/>
    </font>
    <font>
      <sz val="8"/>
      <color indexed="5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indexed="17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b/>
      <sz val="9"/>
      <color indexed="11"/>
      <name val="Calibri"/>
      <family val="2"/>
    </font>
    <font>
      <sz val="9"/>
      <color indexed="62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53"/>
      <name val="Calibri"/>
      <family val="2"/>
    </font>
    <font>
      <sz val="22"/>
      <name val="Calibri"/>
      <family val="2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sz val="18"/>
      <color indexed="8"/>
      <name val="Calibri"/>
      <family val="0"/>
    </font>
    <font>
      <sz val="12"/>
      <color indexed="62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3F3F76"/>
      <name val="Calibri"/>
      <family val="2"/>
    </font>
    <font>
      <b/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theme="5"/>
      <name val="Calibri"/>
      <family val="2"/>
    </font>
    <font>
      <b/>
      <sz val="9"/>
      <color rgb="FFFF0000"/>
      <name val="Calibri"/>
      <family val="2"/>
    </font>
    <font>
      <sz val="9"/>
      <color rgb="FF3F3F76"/>
      <name val="Calibri"/>
      <family val="2"/>
    </font>
    <font>
      <sz val="9"/>
      <color rgb="FFFF0000"/>
      <name val="Calibri"/>
      <family val="2"/>
    </font>
    <font>
      <b/>
      <sz val="10"/>
      <color rgb="FF3F3F3F"/>
      <name val="Calibri"/>
      <family val="2"/>
    </font>
    <font>
      <b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12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7F7F7F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51" fillId="0" borderId="0" xfId="48" applyNumberFormat="1" applyFont="1" applyAlignment="1">
      <alignment vertical="center" wrapText="1"/>
    </xf>
    <xf numFmtId="43" fontId="72" fillId="0" borderId="10" xfId="48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vertical="center"/>
    </xf>
    <xf numFmtId="4" fontId="71" fillId="34" borderId="15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4" fontId="71" fillId="33" borderId="15" xfId="0" applyNumberFormat="1" applyFont="1" applyFill="1" applyBorder="1" applyAlignment="1">
      <alignment vertical="center"/>
    </xf>
    <xf numFmtId="4" fontId="71" fillId="33" borderId="17" xfId="0" applyNumberFormat="1" applyFont="1" applyFill="1" applyBorder="1" applyAlignment="1">
      <alignment vertical="center"/>
    </xf>
    <xf numFmtId="4" fontId="71" fillId="33" borderId="18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4" fontId="71" fillId="33" borderId="14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horizontal="right" vertical="center"/>
    </xf>
    <xf numFmtId="4" fontId="71" fillId="33" borderId="14" xfId="0" applyNumberFormat="1" applyFont="1" applyFill="1" applyBorder="1" applyAlignment="1">
      <alignment horizontal="right" vertical="center"/>
    </xf>
    <xf numFmtId="4" fontId="71" fillId="33" borderId="22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vertical="center"/>
    </xf>
    <xf numFmtId="4" fontId="71" fillId="34" borderId="13" xfId="0" applyNumberFormat="1" applyFont="1" applyFill="1" applyBorder="1" applyAlignment="1">
      <alignment horizontal="right" vertical="center"/>
    </xf>
    <xf numFmtId="4" fontId="71" fillId="34" borderId="13" xfId="0" applyNumberFormat="1" applyFont="1" applyFill="1" applyBorder="1" applyAlignment="1">
      <alignment vertical="center"/>
    </xf>
    <xf numFmtId="0" fontId="73" fillId="35" borderId="2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" fontId="71" fillId="0" borderId="0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4" fontId="71" fillId="0" borderId="0" xfId="0" applyNumberFormat="1" applyFont="1" applyBorder="1" applyAlignment="1">
      <alignment horizontal="left" vertical="center"/>
    </xf>
    <xf numFmtId="4" fontId="71" fillId="0" borderId="20" xfId="0" applyNumberFormat="1" applyFont="1" applyBorder="1" applyAlignment="1">
      <alignment horizontal="left" vertical="center"/>
    </xf>
    <xf numFmtId="0" fontId="71" fillId="0" borderId="27" xfId="0" applyFont="1" applyBorder="1" applyAlignment="1">
      <alignment vertical="center"/>
    </xf>
    <xf numFmtId="4" fontId="71" fillId="0" borderId="15" xfId="0" applyNumberFormat="1" applyFont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43" fontId="71" fillId="0" borderId="0" xfId="48" applyNumberFormat="1" applyFont="1" applyAlignment="1">
      <alignment vertical="center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43" fontId="71" fillId="0" borderId="0" xfId="0" applyNumberFormat="1" applyFont="1" applyAlignment="1">
      <alignment vertical="center"/>
    </xf>
    <xf numFmtId="10" fontId="71" fillId="0" borderId="0" xfId="54" applyNumberFormat="1" applyFont="1" applyAlignment="1">
      <alignment vertical="center"/>
    </xf>
    <xf numFmtId="184" fontId="71" fillId="0" borderId="0" xfId="54" applyNumberFormat="1" applyFont="1" applyAlignment="1">
      <alignment vertical="center"/>
    </xf>
    <xf numFmtId="0" fontId="71" fillId="0" borderId="12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left" vertical="center" indent="1"/>
    </xf>
    <xf numFmtId="0" fontId="71" fillId="0" borderId="32" xfId="0" applyFont="1" applyBorder="1" applyAlignment="1">
      <alignment horizontal="left" vertical="center" indent="1"/>
    </xf>
    <xf numFmtId="0" fontId="71" fillId="0" borderId="15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2"/>
    </xf>
    <xf numFmtId="0" fontId="71" fillId="0" borderId="33" xfId="0" applyFont="1" applyBorder="1" applyAlignment="1">
      <alignment horizontal="left" vertical="center" indent="2"/>
    </xf>
    <xf numFmtId="0" fontId="71" fillId="0" borderId="28" xfId="0" applyFont="1" applyFill="1" applyBorder="1" applyAlignment="1">
      <alignment horizontal="left" vertical="center" indent="1"/>
    </xf>
    <xf numFmtId="0" fontId="71" fillId="0" borderId="33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/>
    </xf>
    <xf numFmtId="0" fontId="71" fillId="0" borderId="37" xfId="0" applyFont="1" applyBorder="1" applyAlignment="1">
      <alignment horizontal="left" vertical="center" indent="1"/>
    </xf>
    <xf numFmtId="0" fontId="71" fillId="0" borderId="16" xfId="0" applyFont="1" applyBorder="1" applyAlignment="1">
      <alignment horizontal="left" vertical="center" indent="1"/>
    </xf>
    <xf numFmtId="0" fontId="71" fillId="0" borderId="38" xfId="0" applyFont="1" applyBorder="1" applyAlignment="1">
      <alignment horizontal="left" vertical="center" indent="1"/>
    </xf>
    <xf numFmtId="4" fontId="77" fillId="0" borderId="39" xfId="0" applyNumberFormat="1" applyFont="1" applyBorder="1" applyAlignment="1">
      <alignment vertical="center"/>
    </xf>
    <xf numFmtId="4" fontId="77" fillId="0" borderId="40" xfId="0" applyNumberFormat="1" applyFont="1" applyBorder="1" applyAlignment="1">
      <alignment vertical="center"/>
    </xf>
    <xf numFmtId="4" fontId="77" fillId="0" borderId="41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4" fontId="77" fillId="0" borderId="45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4" fontId="77" fillId="0" borderId="15" xfId="0" applyNumberFormat="1" applyFont="1" applyBorder="1" applyAlignment="1">
      <alignment vertical="center"/>
    </xf>
    <xf numFmtId="4" fontId="77" fillId="0" borderId="47" xfId="0" applyNumberFormat="1" applyFont="1" applyBorder="1" applyAlignment="1">
      <alignment vertical="center"/>
    </xf>
    <xf numFmtId="4" fontId="77" fillId="0" borderId="48" xfId="0" applyNumberFormat="1" applyFont="1" applyBorder="1" applyAlignment="1">
      <alignment vertical="center"/>
    </xf>
    <xf numFmtId="4" fontId="77" fillId="0" borderId="49" xfId="0" applyNumberFormat="1" applyFont="1" applyBorder="1" applyAlignment="1">
      <alignment vertical="center"/>
    </xf>
    <xf numFmtId="17" fontId="73" fillId="36" borderId="5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51" xfId="0" applyNumberFormat="1" applyFont="1" applyFill="1" applyBorder="1" applyAlignment="1" applyProtection="1">
      <alignment horizontal="center" vertical="center" wrapText="1" readingOrder="1"/>
      <protection/>
    </xf>
    <xf numFmtId="0" fontId="24" fillId="36" borderId="52" xfId="0" applyFont="1" applyFill="1" applyBorder="1" applyAlignment="1" applyProtection="1">
      <alignment horizontal="center" vertical="top" wrapText="1" readingOrder="1"/>
      <protection/>
    </xf>
    <xf numFmtId="0" fontId="24" fillId="37" borderId="52" xfId="0" applyFont="1" applyFill="1" applyBorder="1" applyAlignment="1" applyProtection="1">
      <alignment horizontal="center" vertical="top" wrapText="1" readingOrder="1"/>
      <protection/>
    </xf>
    <xf numFmtId="0" fontId="71" fillId="38" borderId="53" xfId="0" applyFont="1" applyFill="1" applyBorder="1" applyAlignment="1" applyProtection="1">
      <alignment horizontal="left" vertical="top"/>
      <protection/>
    </xf>
    <xf numFmtId="194" fontId="22" fillId="39" borderId="54" xfId="0" applyNumberFormat="1" applyFont="1" applyFill="1" applyBorder="1" applyAlignment="1" applyProtection="1">
      <alignment horizontal="right" vertical="top" wrapText="1" readingOrder="1"/>
      <protection/>
    </xf>
    <xf numFmtId="0" fontId="71" fillId="13" borderId="55" xfId="0" applyFont="1" applyFill="1" applyBorder="1" applyAlignment="1" applyProtection="1">
      <alignment horizontal="left" vertical="top"/>
      <protection/>
    </xf>
    <xf numFmtId="0" fontId="71" fillId="13" borderId="56" xfId="0" applyFont="1" applyFill="1" applyBorder="1" applyAlignment="1" applyProtection="1">
      <alignment horizontal="left" vertical="top"/>
      <protection/>
    </xf>
    <xf numFmtId="0" fontId="71" fillId="2" borderId="56" xfId="0" applyFont="1" applyFill="1" applyBorder="1" applyAlignment="1" applyProtection="1">
      <alignment horizontal="left" vertical="top"/>
      <protection/>
    </xf>
    <xf numFmtId="0" fontId="71" fillId="12" borderId="56" xfId="0" applyFont="1" applyFill="1" applyBorder="1" applyAlignment="1" applyProtection="1">
      <alignment horizontal="left" vertical="top"/>
      <protection/>
    </xf>
    <xf numFmtId="0" fontId="71" fillId="9" borderId="56" xfId="0" applyFont="1" applyFill="1" applyBorder="1" applyAlignment="1" applyProtection="1">
      <alignment horizontal="left" vertical="top"/>
      <protection/>
    </xf>
    <xf numFmtId="0" fontId="71" fillId="4" borderId="57" xfId="0" applyFont="1" applyFill="1" applyBorder="1" applyAlignment="1" applyProtection="1">
      <alignment vertical="top"/>
      <protection/>
    </xf>
    <xf numFmtId="0" fontId="71" fillId="4" borderId="53" xfId="0" applyFont="1" applyFill="1" applyBorder="1" applyAlignment="1" applyProtection="1">
      <alignment horizontal="left" vertical="top"/>
      <protection/>
    </xf>
    <xf numFmtId="0" fontId="76" fillId="0" borderId="58" xfId="0" applyFont="1" applyFill="1" applyBorder="1" applyAlignment="1" applyProtection="1">
      <alignment/>
      <protection/>
    </xf>
    <xf numFmtId="0" fontId="30" fillId="0" borderId="58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" fontId="73" fillId="36" borderId="50" xfId="0" applyNumberFormat="1" applyFont="1" applyFill="1" applyBorder="1" applyAlignment="1" applyProtection="1">
      <alignment vertical="center" wrapText="1" readingOrder="1"/>
      <protection/>
    </xf>
    <xf numFmtId="182" fontId="30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196" fontId="30" fillId="0" borderId="10" xfId="0" applyNumberFormat="1" applyFont="1" applyBorder="1" applyAlignment="1" applyProtection="1">
      <alignment/>
      <protection/>
    </xf>
    <xf numFmtId="196" fontId="30" fillId="0" borderId="10" xfId="48" applyNumberFormat="1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85" fontId="71" fillId="0" borderId="0" xfId="48" applyNumberFormat="1" applyFont="1" applyAlignment="1" applyProtection="1">
      <alignment vertical="center"/>
      <protection/>
    </xf>
    <xf numFmtId="191" fontId="71" fillId="0" borderId="0" xfId="0" applyNumberFormat="1" applyFont="1" applyAlignment="1" applyProtection="1">
      <alignment vertical="center"/>
      <protection/>
    </xf>
    <xf numFmtId="186" fontId="71" fillId="0" borderId="0" xfId="0" applyNumberFormat="1" applyFont="1" applyAlignment="1" applyProtection="1">
      <alignment vertical="center"/>
      <protection/>
    </xf>
    <xf numFmtId="182" fontId="30" fillId="0" borderId="10" xfId="0" applyNumberFormat="1" applyFont="1" applyBorder="1" applyAlignment="1" applyProtection="1">
      <alignment/>
      <protection/>
    </xf>
    <xf numFmtId="194" fontId="79" fillId="29" borderId="1" xfId="44" applyNumberFormat="1" applyFont="1" applyAlignment="1" applyProtection="1">
      <alignment horizontal="right" vertical="top" wrapText="1" readingOrder="1"/>
      <protection locked="0"/>
    </xf>
    <xf numFmtId="0" fontId="30" fillId="0" borderId="59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vertical="center"/>
      <protection/>
    </xf>
    <xf numFmtId="3" fontId="71" fillId="0" borderId="10" xfId="0" applyNumberFormat="1" applyFont="1" applyFill="1" applyBorder="1" applyAlignment="1" applyProtection="1">
      <alignment vertical="center"/>
      <protection/>
    </xf>
    <xf numFmtId="3" fontId="79" fillId="29" borderId="1" xfId="44" applyNumberFormat="1" applyFont="1" applyAlignment="1" applyProtection="1">
      <alignment vertical="center"/>
      <protection locked="0"/>
    </xf>
    <xf numFmtId="0" fontId="79" fillId="29" borderId="1" xfId="44" applyFont="1" applyAlignment="1" applyProtection="1">
      <alignment vertical="center"/>
      <protection locked="0"/>
    </xf>
    <xf numFmtId="180" fontId="71" fillId="0" borderId="10" xfId="48" applyFont="1" applyFill="1" applyBorder="1" applyAlignment="1" applyProtection="1">
      <alignment vertical="center"/>
      <protection/>
    </xf>
    <xf numFmtId="0" fontId="79" fillId="29" borderId="60" xfId="44" applyFont="1" applyBorder="1" applyAlignment="1" applyProtection="1">
      <alignment vertical="center"/>
      <protection locked="0"/>
    </xf>
    <xf numFmtId="194" fontId="30" fillId="0" borderId="10" xfId="0" applyNumberFormat="1" applyFont="1" applyFill="1" applyBorder="1" applyAlignment="1" applyProtection="1">
      <alignment/>
      <protection/>
    </xf>
    <xf numFmtId="10" fontId="71" fillId="0" borderId="10" xfId="54" applyNumberFormat="1" applyFont="1" applyFill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 wrapText="1" readingOrder="1"/>
      <protection/>
    </xf>
    <xf numFmtId="0" fontId="8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1" fillId="0" borderId="54" xfId="0" applyFont="1" applyFill="1" applyBorder="1" applyAlignment="1" applyProtection="1">
      <alignment vertical="top" wrapText="1" readingOrder="1"/>
      <protection/>
    </xf>
    <xf numFmtId="0" fontId="82" fillId="0" borderId="54" xfId="0" applyFont="1" applyFill="1" applyBorder="1" applyAlignment="1" applyProtection="1">
      <alignment vertical="top" wrapText="1" readingOrder="1"/>
      <protection/>
    </xf>
    <xf numFmtId="183" fontId="30" fillId="0" borderId="0" xfId="0" applyNumberFormat="1" applyFont="1" applyAlignment="1" applyProtection="1">
      <alignment/>
      <protection/>
    </xf>
    <xf numFmtId="180" fontId="30" fillId="0" borderId="10" xfId="48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12" xfId="0" applyFont="1" applyBorder="1" applyAlignment="1" applyProtection="1">
      <alignment horizontal="center" vertical="center"/>
      <protection/>
    </xf>
    <xf numFmtId="180" fontId="30" fillId="40" borderId="10" xfId="48" applyFont="1" applyFill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4" fontId="30" fillId="0" borderId="61" xfId="0" applyNumberFormat="1" applyFont="1" applyBorder="1" applyAlignment="1" applyProtection="1">
      <alignment/>
      <protection/>
    </xf>
    <xf numFmtId="4" fontId="30" fillId="0" borderId="59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vertical="center" wrapText="1" readingOrder="1"/>
      <protection/>
    </xf>
    <xf numFmtId="0" fontId="30" fillId="0" borderId="0" xfId="0" applyFont="1" applyBorder="1" applyAlignment="1" applyProtection="1">
      <alignment vertical="center"/>
      <protection/>
    </xf>
    <xf numFmtId="184" fontId="30" fillId="0" borderId="0" xfId="54" applyNumberFormat="1" applyFont="1" applyAlignment="1" applyProtection="1">
      <alignment/>
      <protection/>
    </xf>
    <xf numFmtId="0" fontId="30" fillId="0" borderId="62" xfId="0" applyFont="1" applyBorder="1" applyAlignment="1" applyProtection="1">
      <alignment/>
      <protection/>
    </xf>
    <xf numFmtId="0" fontId="31" fillId="0" borderId="62" xfId="0" applyFont="1" applyFill="1" applyBorder="1" applyAlignment="1" applyProtection="1">
      <alignment horizontal="left"/>
      <protection/>
    </xf>
    <xf numFmtId="0" fontId="31" fillId="0" borderId="62" xfId="0" applyFont="1" applyBorder="1" applyAlignment="1" applyProtection="1">
      <alignment/>
      <protection/>
    </xf>
    <xf numFmtId="192" fontId="80" fillId="0" borderId="10" xfId="0" applyNumberFormat="1" applyFont="1" applyBorder="1" applyAlignment="1" applyProtection="1">
      <alignment/>
      <protection/>
    </xf>
    <xf numFmtId="180" fontId="30" fillId="0" borderId="10" xfId="48" applyFont="1" applyFill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1" fillId="0" borderId="63" xfId="0" applyFont="1" applyFill="1" applyBorder="1" applyAlignment="1" applyProtection="1">
      <alignment vertical="top" wrapText="1" readingOrder="1"/>
      <protection/>
    </xf>
    <xf numFmtId="0" fontId="82" fillId="0" borderId="63" xfId="0" applyFont="1" applyFill="1" applyBorder="1" applyAlignment="1" applyProtection="1">
      <alignment vertical="top" wrapText="1" readingOrder="1"/>
      <protection/>
    </xf>
    <xf numFmtId="0" fontId="83" fillId="0" borderId="0" xfId="0" applyFont="1" applyBorder="1" applyAlignment="1" applyProtection="1">
      <alignment vertical="center" wrapText="1" readingOrder="1"/>
      <protection/>
    </xf>
    <xf numFmtId="0" fontId="37" fillId="0" borderId="0" xfId="0" applyFont="1" applyAlignment="1" applyProtection="1">
      <alignment/>
      <protection/>
    </xf>
    <xf numFmtId="180" fontId="30" fillId="40" borderId="62" xfId="48" applyFont="1" applyFill="1" applyBorder="1" applyAlignment="1" applyProtection="1">
      <alignment/>
      <protection/>
    </xf>
    <xf numFmtId="188" fontId="37" fillId="41" borderId="10" xfId="0" applyNumberFormat="1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 vertical="center" wrapText="1" readingOrder="1"/>
      <protection/>
    </xf>
    <xf numFmtId="17" fontId="73" fillId="36" borderId="64" xfId="0" applyNumberFormat="1" applyFont="1" applyFill="1" applyBorder="1" applyAlignment="1" applyProtection="1">
      <alignment horizontal="center" vertical="center" wrapText="1" readingOrder="1"/>
      <protection/>
    </xf>
    <xf numFmtId="188" fontId="30" fillId="41" borderId="10" xfId="0" applyNumberFormat="1" applyFont="1" applyFill="1" applyBorder="1" applyAlignment="1" applyProtection="1">
      <alignment/>
      <protection/>
    </xf>
    <xf numFmtId="194" fontId="84" fillId="29" borderId="10" xfId="44" applyNumberFormat="1" applyFont="1" applyBorder="1" applyAlignment="1" applyProtection="1">
      <alignment/>
      <protection locked="0"/>
    </xf>
    <xf numFmtId="194" fontId="30" fillId="0" borderId="62" xfId="0" applyNumberFormat="1" applyFont="1" applyBorder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 vertical="center" wrapText="1" readingOrder="1"/>
      <protection/>
    </xf>
    <xf numFmtId="192" fontId="85" fillId="0" borderId="12" xfId="0" applyNumberFormat="1" applyFont="1" applyBorder="1" applyAlignment="1" applyProtection="1">
      <alignment horizontal="center"/>
      <protection/>
    </xf>
    <xf numFmtId="188" fontId="30" fillId="41" borderId="62" xfId="0" applyNumberFormat="1" applyFont="1" applyFill="1" applyBorder="1" applyAlignment="1" applyProtection="1">
      <alignment/>
      <protection/>
    </xf>
    <xf numFmtId="0" fontId="30" fillId="0" borderId="65" xfId="0" applyFont="1" applyBorder="1" applyAlignment="1" applyProtection="1">
      <alignment/>
      <protection/>
    </xf>
    <xf numFmtId="0" fontId="30" fillId="0" borderId="66" xfId="0" applyFont="1" applyBorder="1" applyAlignment="1" applyProtection="1">
      <alignment/>
      <protection/>
    </xf>
    <xf numFmtId="0" fontId="30" fillId="0" borderId="67" xfId="0" applyFont="1" applyBorder="1" applyAlignment="1" applyProtection="1">
      <alignment/>
      <protection/>
    </xf>
    <xf numFmtId="0" fontId="30" fillId="0" borderId="6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6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17" fontId="73" fillId="36" borderId="10" xfId="0" applyNumberFormat="1" applyFont="1" applyFill="1" applyBorder="1" applyAlignment="1" applyProtection="1">
      <alignment vertical="center" wrapText="1" readingOrder="1"/>
      <protection/>
    </xf>
    <xf numFmtId="17" fontId="7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38" fillId="42" borderId="10" xfId="0" applyFont="1" applyFill="1" applyBorder="1" applyAlignment="1" applyProtection="1">
      <alignment horizontal="center" vertical="center" readingOrder="1"/>
      <protection/>
    </xf>
    <xf numFmtId="0" fontId="30" fillId="43" borderId="10" xfId="0" applyFont="1" applyFill="1" applyBorder="1" applyAlignment="1" applyProtection="1">
      <alignment horizontal="center" vertical="center" wrapText="1" readingOrder="1"/>
      <protection/>
    </xf>
    <xf numFmtId="0" fontId="38" fillId="42" borderId="65" xfId="0" applyFont="1" applyFill="1" applyBorder="1" applyAlignment="1" applyProtection="1">
      <alignment horizontal="center" vertical="center" wrapText="1" readingOrder="1"/>
      <protection/>
    </xf>
    <xf numFmtId="17" fontId="73" fillId="36" borderId="70" xfId="0" applyNumberFormat="1" applyFont="1" applyFill="1" applyBorder="1" applyAlignment="1" applyProtection="1">
      <alignment vertical="center" wrapText="1" readingOrder="1"/>
      <protection/>
    </xf>
    <xf numFmtId="17" fontId="73" fillId="36" borderId="71" xfId="0" applyNumberFormat="1" applyFont="1" applyFill="1" applyBorder="1" applyAlignment="1" applyProtection="1">
      <alignment vertical="center" wrapText="1" readingOrder="1"/>
      <protection/>
    </xf>
    <xf numFmtId="180" fontId="30" fillId="40" borderId="26" xfId="48" applyFont="1" applyFill="1" applyBorder="1" applyAlignment="1" applyProtection="1">
      <alignment/>
      <protection/>
    </xf>
    <xf numFmtId="180" fontId="30" fillId="40" borderId="72" xfId="48" applyFont="1" applyFill="1" applyBorder="1" applyAlignment="1" applyProtection="1">
      <alignment/>
      <protection/>
    </xf>
    <xf numFmtId="194" fontId="30" fillId="0" borderId="72" xfId="0" applyNumberFormat="1" applyFont="1" applyFill="1" applyBorder="1" applyAlignment="1" applyProtection="1">
      <alignment/>
      <protection/>
    </xf>
    <xf numFmtId="0" fontId="24" fillId="36" borderId="73" xfId="0" applyFont="1" applyFill="1" applyBorder="1" applyAlignment="1" applyProtection="1">
      <alignment horizontal="center" vertical="top" wrapText="1" readingOrder="1"/>
      <protection/>
    </xf>
    <xf numFmtId="194" fontId="30" fillId="0" borderId="72" xfId="0" applyNumberFormat="1" applyFont="1" applyBorder="1" applyAlignment="1" applyProtection="1">
      <alignment/>
      <protection/>
    </xf>
    <xf numFmtId="0" fontId="30" fillId="43" borderId="10" xfId="0" applyFont="1" applyFill="1" applyBorder="1" applyAlignment="1" applyProtection="1">
      <alignment horizontal="center" vertical="top" wrapText="1" readingOrder="1"/>
      <protection/>
    </xf>
    <xf numFmtId="180" fontId="30" fillId="0" borderId="72" xfId="48" applyFont="1" applyBorder="1" applyAlignment="1" applyProtection="1">
      <alignment/>
      <protection/>
    </xf>
    <xf numFmtId="196" fontId="30" fillId="0" borderId="72" xfId="0" applyNumberFormat="1" applyFont="1" applyBorder="1" applyAlignment="1" applyProtection="1">
      <alignment/>
      <protection/>
    </xf>
    <xf numFmtId="17" fontId="73" fillId="36" borderId="71" xfId="0" applyNumberFormat="1" applyFont="1" applyFill="1" applyBorder="1" applyAlignment="1" applyProtection="1">
      <alignment horizontal="center" vertical="center" wrapText="1" readingOrder="1"/>
      <protection/>
    </xf>
    <xf numFmtId="194" fontId="79" fillId="29" borderId="74" xfId="44" applyNumberFormat="1" applyFont="1" applyBorder="1" applyAlignment="1" applyProtection="1">
      <alignment horizontal="right" vertical="top" wrapText="1" readingOrder="1"/>
      <protection locked="0"/>
    </xf>
    <xf numFmtId="194" fontId="22" fillId="39" borderId="75" xfId="0" applyNumberFormat="1" applyFont="1" applyFill="1" applyBorder="1" applyAlignment="1" applyProtection="1">
      <alignment horizontal="right" vertical="top" wrapText="1" readingOrder="1"/>
      <protection/>
    </xf>
    <xf numFmtId="184" fontId="71" fillId="0" borderId="10" xfId="54" applyNumberFormat="1" applyFont="1" applyFill="1" applyBorder="1" applyAlignment="1" applyProtection="1">
      <alignment vertical="center"/>
      <protection/>
    </xf>
    <xf numFmtId="0" fontId="71" fillId="0" borderId="7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58" fillId="29" borderId="1" xfId="44" applyBorder="1" applyAlignment="1" applyProtection="1">
      <alignment vertical="center"/>
      <protection locked="0"/>
    </xf>
    <xf numFmtId="17" fontId="58" fillId="29" borderId="1" xfId="44" applyNumberFormat="1" applyBorder="1" applyAlignment="1" applyProtection="1">
      <alignment horizontal="left" vertical="center"/>
      <protection locked="0"/>
    </xf>
    <xf numFmtId="0" fontId="71" fillId="0" borderId="77" xfId="0" applyFont="1" applyBorder="1" applyAlignment="1">
      <alignment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41" fillId="21" borderId="1" xfId="34" applyFont="1" applyBorder="1" applyAlignment="1">
      <alignment vertical="center"/>
    </xf>
    <xf numFmtId="4" fontId="86" fillId="21" borderId="5" xfId="55" applyNumberFormat="1" applyFont="1" applyAlignment="1">
      <alignment vertical="center"/>
    </xf>
    <xf numFmtId="10" fontId="30" fillId="0" borderId="0" xfId="54" applyNumberFormat="1" applyFont="1" applyAlignment="1" applyProtection="1">
      <alignment/>
      <protection/>
    </xf>
    <xf numFmtId="194" fontId="30" fillId="0" borderId="0" xfId="0" applyNumberFormat="1" applyFont="1" applyAlignment="1" applyProtection="1">
      <alignment vertical="center"/>
      <protection/>
    </xf>
    <xf numFmtId="10" fontId="78" fillId="0" borderId="0" xfId="54" applyNumberFormat="1" applyFont="1" applyAlignment="1" applyProtection="1">
      <alignment vertical="center"/>
      <protection/>
    </xf>
    <xf numFmtId="194" fontId="30" fillId="44" borderId="1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80" fontId="30" fillId="0" borderId="0" xfId="48" applyFont="1" applyAlignment="1" applyProtection="1">
      <alignment/>
      <protection/>
    </xf>
    <xf numFmtId="199" fontId="30" fillId="0" borderId="0" xfId="48" applyNumberFormat="1" applyFont="1" applyAlignment="1" applyProtection="1">
      <alignment/>
      <protection/>
    </xf>
    <xf numFmtId="196" fontId="30" fillId="0" borderId="0" xfId="0" applyNumberFormat="1" applyFont="1" applyAlignment="1" applyProtection="1">
      <alignment/>
      <protection/>
    </xf>
    <xf numFmtId="201" fontId="30" fillId="0" borderId="0" xfId="48" applyNumberFormat="1" applyFont="1" applyAlignment="1" applyProtection="1">
      <alignment/>
      <protection/>
    </xf>
    <xf numFmtId="201" fontId="76" fillId="0" borderId="0" xfId="48" applyNumberFormat="1" applyFont="1" applyAlignment="1" applyProtection="1">
      <alignment/>
      <protection/>
    </xf>
    <xf numFmtId="0" fontId="31" fillId="8" borderId="10" xfId="0" applyFont="1" applyFill="1" applyBorder="1" applyAlignment="1" applyProtection="1">
      <alignment/>
      <protection/>
    </xf>
    <xf numFmtId="194" fontId="30" fillId="8" borderId="10" xfId="0" applyNumberFormat="1" applyFont="1" applyFill="1" applyBorder="1" applyAlignment="1" applyProtection="1">
      <alignment/>
      <protection/>
    </xf>
    <xf numFmtId="196" fontId="30" fillId="0" borderId="10" xfId="0" applyNumberFormat="1" applyFont="1" applyFill="1" applyBorder="1" applyAlignment="1" applyProtection="1">
      <alignment/>
      <protection/>
    </xf>
    <xf numFmtId="196" fontId="30" fillId="0" borderId="10" xfId="48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 vertical="top"/>
      <protection/>
    </xf>
    <xf numFmtId="0" fontId="73" fillId="37" borderId="80" xfId="0" applyNumberFormat="1" applyFont="1" applyFill="1" applyBorder="1" applyAlignment="1" applyProtection="1">
      <alignment horizontal="center" vertical="center" wrapText="1" readingOrder="1"/>
      <protection/>
    </xf>
    <xf numFmtId="194" fontId="30" fillId="18" borderId="10" xfId="0" applyNumberFormat="1" applyFont="1" applyFill="1" applyBorder="1" applyAlignment="1" applyProtection="1">
      <alignment/>
      <protection/>
    </xf>
    <xf numFmtId="194" fontId="73" fillId="45" borderId="10" xfId="0" applyNumberFormat="1" applyFont="1" applyFill="1" applyBorder="1" applyAlignment="1" applyProtection="1">
      <alignment/>
      <protection/>
    </xf>
    <xf numFmtId="182" fontId="30" fillId="40" borderId="10" xfId="0" applyNumberFormat="1" applyFont="1" applyFill="1" applyBorder="1" applyAlignment="1" applyProtection="1">
      <alignment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7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87" fillId="0" borderId="81" xfId="0" applyFont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73" fillId="35" borderId="84" xfId="0" applyFont="1" applyFill="1" applyBorder="1" applyAlignment="1">
      <alignment horizontal="center" vertical="center"/>
    </xf>
    <xf numFmtId="0" fontId="73" fillId="35" borderId="85" xfId="0" applyFont="1" applyFill="1" applyBorder="1" applyAlignment="1">
      <alignment horizontal="center" vertical="center"/>
    </xf>
    <xf numFmtId="0" fontId="73" fillId="35" borderId="62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86" xfId="0" applyFont="1" applyFill="1" applyBorder="1" applyAlignment="1" applyProtection="1">
      <alignment vertical="top" wrapText="1" readingOrder="1"/>
      <protection/>
    </xf>
    <xf numFmtId="0" fontId="30" fillId="0" borderId="87" xfId="0" applyFont="1" applyFill="1" applyBorder="1" applyAlignment="1" applyProtection="1">
      <alignment vertical="top" wrapTex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4" fillId="0" borderId="88" xfId="0" applyFont="1" applyBorder="1" applyAlignment="1" applyProtection="1">
      <alignment horizontal="left" vertical="center" wrapText="1" indent="1"/>
      <protection/>
    </xf>
    <xf numFmtId="0" fontId="44" fillId="0" borderId="72" xfId="0" applyFont="1" applyBorder="1" applyAlignment="1" applyProtection="1">
      <alignment horizontal="left" vertical="center" wrapText="1" indent="1"/>
      <protection/>
    </xf>
    <xf numFmtId="0" fontId="30" fillId="40" borderId="0" xfId="0" applyFont="1" applyFill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88" xfId="0" applyFont="1" applyBorder="1" applyAlignment="1" applyProtection="1">
      <alignment horizontal="center" vertical="center" wrapText="1"/>
      <protection/>
    </xf>
    <xf numFmtId="0" fontId="44" fillId="0" borderId="72" xfId="0" applyFont="1" applyBorder="1" applyAlignment="1" applyProtection="1">
      <alignment horizontal="center" vertical="center" wrapText="1"/>
      <protection/>
    </xf>
    <xf numFmtId="0" fontId="38" fillId="42" borderId="89" xfId="0" applyFont="1" applyFill="1" applyBorder="1" applyAlignment="1" applyProtection="1">
      <alignment horizontal="center" vertical="center" wrapText="1" readingOrder="1"/>
      <protection/>
    </xf>
    <xf numFmtId="0" fontId="38" fillId="42" borderId="90" xfId="0" applyFont="1" applyFill="1" applyBorder="1" applyAlignment="1" applyProtection="1">
      <alignment horizontal="center" vertical="center" wrapText="1" readingOrder="1"/>
      <protection/>
    </xf>
    <xf numFmtId="0" fontId="30" fillId="0" borderId="84" xfId="0" applyFont="1" applyFill="1" applyBorder="1" applyAlignment="1" applyProtection="1">
      <alignment horizontal="center" wrapText="1"/>
      <protection/>
    </xf>
    <xf numFmtId="0" fontId="30" fillId="0" borderId="91" xfId="0" applyFont="1" applyFill="1" applyBorder="1" applyAlignment="1" applyProtection="1">
      <alignment horizontal="center" wrapText="1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30" fillId="0" borderId="92" xfId="0" applyFont="1" applyFill="1" applyBorder="1" applyAlignment="1" applyProtection="1">
      <alignment vertical="top" wrapText="1"/>
      <protection/>
    </xf>
    <xf numFmtId="0" fontId="71" fillId="43" borderId="86" xfId="0" applyFont="1" applyFill="1" applyBorder="1" applyAlignment="1" applyProtection="1">
      <alignment vertical="top" wrapText="1" readingOrder="1"/>
      <protection/>
    </xf>
    <xf numFmtId="0" fontId="71" fillId="43" borderId="87" xfId="0" applyFont="1" applyFill="1" applyBorder="1" applyAlignment="1" applyProtection="1">
      <alignment vertical="top" wrapText="1"/>
      <protection/>
    </xf>
    <xf numFmtId="0" fontId="71" fillId="46" borderId="86" xfId="0" applyFont="1" applyFill="1" applyBorder="1" applyAlignment="1" applyProtection="1">
      <alignment vertical="top" wrapText="1" readingOrder="1"/>
      <protection/>
    </xf>
    <xf numFmtId="0" fontId="71" fillId="46" borderId="87" xfId="0" applyFont="1" applyFill="1" applyBorder="1" applyAlignment="1" applyProtection="1">
      <alignment vertical="top" wrapText="1"/>
      <protection/>
    </xf>
    <xf numFmtId="0" fontId="71" fillId="47" borderId="86" xfId="0" applyFont="1" applyFill="1" applyBorder="1" applyAlignment="1" applyProtection="1">
      <alignment vertical="top" wrapText="1" readingOrder="1"/>
      <protection/>
    </xf>
    <xf numFmtId="0" fontId="71" fillId="47" borderId="87" xfId="0" applyFont="1" applyFill="1" applyBorder="1" applyAlignment="1" applyProtection="1">
      <alignment vertical="top" wrapText="1"/>
      <protection/>
    </xf>
    <xf numFmtId="0" fontId="38" fillId="42" borderId="93" xfId="0" applyFont="1" applyFill="1" applyBorder="1" applyAlignment="1" applyProtection="1">
      <alignment horizontal="center" vertical="center" wrapText="1" readingOrder="1"/>
      <protection/>
    </xf>
    <xf numFmtId="0" fontId="71" fillId="48" borderId="86" xfId="0" applyFont="1" applyFill="1" applyBorder="1" applyAlignment="1" applyProtection="1">
      <alignment vertical="top" wrapText="1" readingOrder="1"/>
      <protection/>
    </xf>
    <xf numFmtId="0" fontId="71" fillId="48" borderId="87" xfId="0" applyFont="1" applyFill="1" applyBorder="1" applyAlignment="1" applyProtection="1">
      <alignment vertical="top" wrapText="1"/>
      <protection/>
    </xf>
    <xf numFmtId="0" fontId="71" fillId="49" borderId="86" xfId="0" applyFont="1" applyFill="1" applyBorder="1" applyAlignment="1" applyProtection="1">
      <alignment vertical="top" wrapText="1" readingOrder="1"/>
      <protection/>
    </xf>
    <xf numFmtId="0" fontId="71" fillId="49" borderId="87" xfId="0" applyFont="1" applyFill="1" applyBorder="1" applyAlignment="1" applyProtection="1">
      <alignment vertical="top" wrapText="1"/>
      <protection/>
    </xf>
    <xf numFmtId="0" fontId="71" fillId="50" borderId="86" xfId="0" applyFont="1" applyFill="1" applyBorder="1" applyAlignment="1" applyProtection="1">
      <alignment vertical="top" wrapText="1" readingOrder="1"/>
      <protection/>
    </xf>
    <xf numFmtId="0" fontId="71" fillId="50" borderId="9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Grado de autoabastecimiento</a:t>
            </a:r>
          </a:p>
        </c:rich>
      </c:tx>
      <c:layout>
        <c:manualLayout>
          <c:xMode val="factor"/>
          <c:yMode val="factor"/>
          <c:x val="-0.38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35"/>
          <c:w val="0.989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CÁLCULOS!$B$446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CÁLCULOS!$C$442:$AC$442</c:f>
              <c:strCache/>
            </c:strRef>
          </c:cat>
          <c:val>
            <c:numRef>
              <c:f>CÁLCULOS!$C$446:$AC$446</c:f>
              <c:numCache/>
            </c:numRef>
          </c:val>
        </c:ser>
        <c:ser>
          <c:idx val="1"/>
          <c:order val="1"/>
          <c:tx>
            <c:strRef>
              <c:f>CÁLCULOS!$B$447</c:f>
              <c:strCache>
                <c:ptCount val="1"/>
                <c:pt idx="0">
                  <c:v>Abastecimiento (%)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CÁLCULOS!$C$442:$AC$442</c:f>
              <c:strCache/>
            </c:strRef>
          </c:cat>
          <c:val>
            <c:numRef>
              <c:f>CÁLCULOS!$C$447:$AC$447</c:f>
              <c:numCache/>
            </c:numRef>
          </c:val>
        </c:ser>
        <c:axId val="30910865"/>
        <c:axId val="9762330"/>
      </c:barChart>
      <c:catAx>
        <c:axId val="3091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091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 de la estructura de la producción láctea en España según EL método ESU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Considerando solo queso puro de vaca para comparativa con países UE</a:t>
            </a:r>
          </a:p>
        </c:rich>
      </c:tx>
      <c:layout>
        <c:manualLayout>
          <c:xMode val="factor"/>
          <c:yMode val="factor"/>
          <c:x val="-0.19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9325"/>
          <c:w val="0.8702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CÁLCULOS!$B$404</c:f>
              <c:strCache>
                <c:ptCount val="1"/>
                <c:pt idx="0">
                  <c:v>Leche de consumo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CÁLCULOS!$C$404:$AD$404</c:f>
              <c:numCache/>
            </c:numRef>
          </c:val>
        </c:ser>
        <c:ser>
          <c:idx val="1"/>
          <c:order val="1"/>
          <c:tx>
            <c:strRef>
              <c:f>CÁLCULOS!$B$405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CÁLCULOS!$C$405:$AD$405</c:f>
              <c:numCache/>
            </c:numRef>
          </c:val>
        </c:ser>
        <c:ser>
          <c:idx val="2"/>
          <c:order val="2"/>
          <c:tx>
            <c:strRef>
              <c:f>CÁLCULOS!$B$406</c:f>
              <c:strCache>
                <c:ptCount val="1"/>
                <c:pt idx="0">
                  <c:v>Leches fermentadas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CÁLCULOS!$C$406:$AD$406</c:f>
              <c:numCache/>
            </c:numRef>
          </c:val>
        </c:ser>
        <c:ser>
          <c:idx val="3"/>
          <c:order val="3"/>
          <c:tx>
            <c:strRef>
              <c:f>CÁLCULOS!$B$407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CÁLCULOS!$C$407:$AD$407</c:f>
              <c:numCache/>
            </c:numRef>
          </c:val>
        </c:ser>
        <c:ser>
          <c:idx val="4"/>
          <c:order val="4"/>
          <c:tx>
            <c:strRef>
              <c:f>CÁLCULOS!$B$408</c:f>
              <c:strCache>
                <c:ptCount val="1"/>
                <c:pt idx="0">
                  <c:v>LPE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CÁLCULOS!$C$408:$AD$408</c:f>
              <c:numCache/>
            </c:numRef>
          </c:val>
        </c:ser>
        <c:ser>
          <c:idx val="5"/>
          <c:order val="5"/>
          <c:tx>
            <c:strRef>
              <c:f>CÁLCULOS!$B$409</c:f>
              <c:strCache>
                <c:ptCount val="1"/>
                <c:pt idx="0">
                  <c:v>LPD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CÁLCULOS!$C$409:$AD$409</c:f>
              <c:numCache/>
            </c:numRef>
          </c:val>
        </c:ser>
        <c:ser>
          <c:idx val="6"/>
          <c:order val="6"/>
          <c:tx>
            <c:strRef>
              <c:f>CÁLCULOS!$B$410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CÁLCULOS!$C$410:$AD$410</c:f>
              <c:numCache/>
            </c:numRef>
          </c:val>
        </c:ser>
        <c:ser>
          <c:idx val="7"/>
          <c:order val="7"/>
          <c:tx>
            <c:strRef>
              <c:f>CÁLCULOS!$B$411</c:f>
              <c:strCache>
                <c:ptCount val="1"/>
                <c:pt idx="0">
                  <c:v>Queso de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CÁLCULOS!$C$411:$AD$411</c:f>
              <c:numCache/>
            </c:numRef>
          </c:val>
        </c:ser>
        <c:overlap val="100"/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075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26275"/>
          <c:w val="0.1225"/>
          <c:h val="0.6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333399"/>
                </a:solidFill>
              </a:rPr>
              <a:t>de la estructura de la producción láctea de vacuno en España segun EL método ESU</a:t>
            </a:r>
          </a:p>
        </c:rich>
      </c:tx>
      <c:layout>
        <c:manualLayout>
          <c:xMode val="factor"/>
          <c:yMode val="factor"/>
          <c:x val="-0.2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4575"/>
          <c:w val="0.84375"/>
          <c:h val="0.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CÁLCULOS!$B$368</c:f>
              <c:strCache>
                <c:ptCount val="1"/>
                <c:pt idx="0">
                  <c:v>Leche de consumo directo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CÁLCULOS!$C$368:$AD$368</c:f>
              <c:numCache/>
            </c:numRef>
          </c:val>
        </c:ser>
        <c:ser>
          <c:idx val="1"/>
          <c:order val="1"/>
          <c:tx>
            <c:strRef>
              <c:f>CÁLCULOS!$B$369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CÁLCULOS!$C$369:$AD$369</c:f>
              <c:numCache/>
            </c:numRef>
          </c:val>
        </c:ser>
        <c:ser>
          <c:idx val="2"/>
          <c:order val="2"/>
          <c:tx>
            <c:strRef>
              <c:f>CÁLCULOS!$B$370</c:f>
              <c:strCache>
                <c:ptCount val="1"/>
                <c:pt idx="0">
                  <c:v>Leches acidificadas (yogures)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CÁLCULOS!$C$370:$AD$370</c:f>
              <c:numCache/>
            </c:numRef>
          </c:val>
        </c:ser>
        <c:ser>
          <c:idx val="3"/>
          <c:order val="3"/>
          <c:tx>
            <c:strRef>
              <c:f>CÁLCULOS!$B$371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CÁLCULOS!$C$371:$AD$371</c:f>
              <c:numCache/>
            </c:numRef>
          </c:val>
        </c:ser>
        <c:ser>
          <c:idx val="4"/>
          <c:order val="4"/>
          <c:tx>
            <c:strRef>
              <c:f>CÁLCULOS!$B$372</c:f>
              <c:strCache>
                <c:ptCount val="1"/>
                <c:pt idx="0">
                  <c:v>Otras leches en polvo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CÁLCULOS!$C$372:$AD$372</c:f>
              <c:numCache/>
            </c:numRef>
          </c:val>
        </c:ser>
        <c:ser>
          <c:idx val="5"/>
          <c:order val="5"/>
          <c:tx>
            <c:strRef>
              <c:f>CÁLCULOS!$B$373</c:f>
              <c:strCache>
                <c:ptCount val="1"/>
                <c:pt idx="0">
                  <c:v>Leche desnatada en polvo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CÁLCULOS!$C$373:$AD$373</c:f>
              <c:numCache/>
            </c:numRef>
          </c:val>
        </c:ser>
        <c:ser>
          <c:idx val="6"/>
          <c:order val="6"/>
          <c:tx>
            <c:strRef>
              <c:f>CÁLCULOS!$B$374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CÁLCULOS!$C$374:$AD$374</c:f>
              <c:numCache/>
            </c:numRef>
          </c:val>
        </c:ser>
        <c:ser>
          <c:idx val="7"/>
          <c:order val="7"/>
          <c:tx>
            <c:strRef>
              <c:f>CÁLCULOS!$B$375</c:f>
              <c:strCache>
                <c:ptCount val="1"/>
                <c:pt idx="0">
                  <c:v>Queso vaca y mezcla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CÁLCULOS!$C$375:$AD$375</c:f>
              <c:numCache/>
            </c:numRef>
          </c:val>
        </c:ser>
        <c:overlap val="100"/>
        <c:axId val="3199077"/>
        <c:axId val="28791694"/>
      </c:bar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8791694"/>
        <c:crosses val="autoZero"/>
        <c:auto val="1"/>
        <c:lblOffset val="100"/>
        <c:tickLblSkip val="1"/>
        <c:noMultiLvlLbl val="0"/>
      </c:catAx>
      <c:valAx>
        <c:axId val="287916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199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219"/>
          <c:w val="0.14925"/>
          <c:h val="0.6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47</xdr:row>
      <xdr:rowOff>47625</xdr:rowOff>
    </xdr:from>
    <xdr:to>
      <xdr:col>4</xdr:col>
      <xdr:colOff>933450</xdr:colOff>
      <xdr:row>54</xdr:row>
      <xdr:rowOff>66675</xdr:rowOff>
    </xdr:to>
    <xdr:pic>
      <xdr:nvPicPr>
        <xdr:cNvPr id="1" name="1 Imagen" descr="Logo_CETAL_L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34125"/>
          <a:ext cx="3276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0.2225</cdr:y>
    </cdr:from>
    <cdr:to>
      <cdr:x>0.75225</cdr:x>
      <cdr:y>0.4275</cdr:y>
    </cdr:to>
    <cdr:sp>
      <cdr:nvSpPr>
        <cdr:cNvPr id="1" name="9 Anillo"/>
        <cdr:cNvSpPr>
          <a:spLocks/>
        </cdr:cNvSpPr>
      </cdr:nvSpPr>
      <cdr:spPr>
        <a:xfrm>
          <a:off x="8143875" y="59055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0.0975</cdr:y>
    </cdr:from>
    <cdr:to>
      <cdr:x>0.11025</cdr:x>
      <cdr:y>0.30275</cdr:y>
    </cdr:to>
    <cdr:sp>
      <cdr:nvSpPr>
        <cdr:cNvPr id="2" name="16 Anillo"/>
        <cdr:cNvSpPr>
          <a:spLocks/>
        </cdr:cNvSpPr>
      </cdr:nvSpPr>
      <cdr:spPr>
        <a:xfrm>
          <a:off x="742950" y="257175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0.0315</cdr:y>
    </cdr:from>
    <cdr:to>
      <cdr:x>0.46675</cdr:x>
      <cdr:y>0.23725</cdr:y>
    </cdr:to>
    <cdr:sp>
      <cdr:nvSpPr>
        <cdr:cNvPr id="3" name="9 Anillo"/>
        <cdr:cNvSpPr>
          <a:spLocks/>
        </cdr:cNvSpPr>
      </cdr:nvSpPr>
      <cdr:spPr>
        <a:xfrm>
          <a:off x="4848225" y="7620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450</xdr:row>
      <xdr:rowOff>19050</xdr:rowOff>
    </xdr:from>
    <xdr:to>
      <xdr:col>20</xdr:col>
      <xdr:colOff>257175</xdr:colOff>
      <xdr:row>469</xdr:row>
      <xdr:rowOff>0</xdr:rowOff>
    </xdr:to>
    <xdr:graphicFrame>
      <xdr:nvGraphicFramePr>
        <xdr:cNvPr id="1" name="4 Gráfico"/>
        <xdr:cNvGraphicFramePr/>
      </xdr:nvGraphicFramePr>
      <xdr:xfrm>
        <a:off x="4219575" y="66379725"/>
        <a:ext cx="11515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414</xdr:row>
      <xdr:rowOff>76200</xdr:rowOff>
    </xdr:from>
    <xdr:to>
      <xdr:col>20</xdr:col>
      <xdr:colOff>266700</xdr:colOff>
      <xdr:row>433</xdr:row>
      <xdr:rowOff>57150</xdr:rowOff>
    </xdr:to>
    <xdr:graphicFrame>
      <xdr:nvGraphicFramePr>
        <xdr:cNvPr id="2" name="4 Gráfico"/>
        <xdr:cNvGraphicFramePr/>
      </xdr:nvGraphicFramePr>
      <xdr:xfrm>
        <a:off x="4229100" y="61293375"/>
        <a:ext cx="1151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4181475</xdr:colOff>
      <xdr:row>378</xdr:row>
      <xdr:rowOff>161925</xdr:rowOff>
    </xdr:from>
    <xdr:to>
      <xdr:col>20</xdr:col>
      <xdr:colOff>219075</xdr:colOff>
      <xdr:row>397</xdr:row>
      <xdr:rowOff>123825</xdr:rowOff>
    </xdr:to>
    <xdr:graphicFrame>
      <xdr:nvGraphicFramePr>
        <xdr:cNvPr id="3" name="20 Gráfico"/>
        <xdr:cNvGraphicFramePr/>
      </xdr:nvGraphicFramePr>
      <xdr:xfrm>
        <a:off x="4181475" y="56130825"/>
        <a:ext cx="11515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0.57421875" style="3" customWidth="1"/>
    <col min="2" max="3" width="5.140625" style="3" customWidth="1"/>
    <col min="4" max="4" width="5.8515625" style="3" customWidth="1"/>
    <col min="5" max="5" width="32.28125" style="3" customWidth="1"/>
    <col min="6" max="7" width="5.140625" style="3" customWidth="1"/>
    <col min="8" max="8" width="5.8515625" style="3" customWidth="1"/>
    <col min="9" max="9" width="27.7109375" style="3" customWidth="1"/>
    <col min="10" max="11" width="5.140625" style="3" customWidth="1"/>
    <col min="12" max="12" width="5.8515625" style="3" customWidth="1"/>
    <col min="13" max="15" width="4.8515625" style="3" customWidth="1"/>
    <col min="16" max="16" width="5.421875" style="3" customWidth="1"/>
    <col min="17" max="17" width="6.140625" style="3" customWidth="1"/>
    <col min="18" max="16384" width="11.421875" style="3" customWidth="1"/>
  </cols>
  <sheetData>
    <row r="1" spans="1:12" ht="10.5" customHeight="1">
      <c r="A1" s="249" t="s">
        <v>73</v>
      </c>
      <c r="B1" s="250"/>
      <c r="C1" s="250"/>
      <c r="D1" s="251"/>
      <c r="E1" s="249" t="s">
        <v>74</v>
      </c>
      <c r="F1" s="250"/>
      <c r="G1" s="250"/>
      <c r="H1" s="251"/>
      <c r="I1" s="249" t="s">
        <v>75</v>
      </c>
      <c r="J1" s="250"/>
      <c r="K1" s="250"/>
      <c r="L1" s="250"/>
    </row>
    <row r="2" spans="1:24" ht="10.5" customHeight="1" thickBot="1">
      <c r="A2" s="30" t="s">
        <v>76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77</v>
      </c>
      <c r="G2" s="30" t="s">
        <v>78</v>
      </c>
      <c r="H2" s="30" t="s">
        <v>79</v>
      </c>
      <c r="I2" s="30" t="s">
        <v>81</v>
      </c>
      <c r="J2" s="30" t="s">
        <v>77</v>
      </c>
      <c r="K2" s="30" t="s">
        <v>78</v>
      </c>
      <c r="L2" s="30" t="s">
        <v>79</v>
      </c>
      <c r="Q2" s="237" t="s">
        <v>225</v>
      </c>
      <c r="R2" s="238"/>
      <c r="S2" s="238"/>
      <c r="T2" s="238"/>
      <c r="U2" s="238"/>
      <c r="V2" s="238"/>
      <c r="W2" s="238"/>
      <c r="X2" s="239"/>
    </row>
    <row r="3" spans="1:24" ht="10.5" customHeight="1">
      <c r="A3" s="70" t="s">
        <v>82</v>
      </c>
      <c r="B3" s="20">
        <v>1.680787259018804</v>
      </c>
      <c r="C3" s="20">
        <v>3.133355417094031</v>
      </c>
      <c r="D3" s="79">
        <f>(B3+C3)/D46</f>
        <v>0.7038220286714671</v>
      </c>
      <c r="E3" s="47" t="s">
        <v>182</v>
      </c>
      <c r="F3" s="20">
        <v>1.680787259018804</v>
      </c>
      <c r="G3" s="20">
        <v>3.133355417094031</v>
      </c>
      <c r="H3" s="79">
        <f>D3</f>
        <v>0.7038220286714671</v>
      </c>
      <c r="I3" s="71" t="s">
        <v>83</v>
      </c>
      <c r="J3" s="12">
        <v>1.680787259018804</v>
      </c>
      <c r="K3" s="12">
        <v>3.133355417094031</v>
      </c>
      <c r="L3" s="86">
        <f>H3</f>
        <v>0.7038220286714671</v>
      </c>
      <c r="Q3" s="240"/>
      <c r="R3" s="241"/>
      <c r="S3" s="241"/>
      <c r="T3" s="241"/>
      <c r="U3" s="241"/>
      <c r="V3" s="241"/>
      <c r="W3" s="241"/>
      <c r="X3" s="242"/>
    </row>
    <row r="4" spans="1:24" ht="10.5" customHeight="1">
      <c r="A4" s="7"/>
      <c r="B4" s="32"/>
      <c r="C4" s="32"/>
      <c r="D4" s="80"/>
      <c r="E4" s="7"/>
      <c r="F4" s="32"/>
      <c r="G4" s="32"/>
      <c r="H4" s="80"/>
      <c r="I4" s="60" t="s">
        <v>84</v>
      </c>
      <c r="J4" s="11">
        <v>3.5936201239518786</v>
      </c>
      <c r="K4" s="11">
        <v>3.0640812978490715</v>
      </c>
      <c r="L4" s="90">
        <f>(J4+K4)/D46</f>
        <v>0.9733481610820103</v>
      </c>
      <c r="Q4" s="33"/>
      <c r="R4" s="34"/>
      <c r="S4" s="34"/>
      <c r="T4" s="34"/>
      <c r="U4" s="34"/>
      <c r="V4" s="34"/>
      <c r="W4" s="6">
        <v>0.5997324152620757</v>
      </c>
      <c r="X4" s="35"/>
    </row>
    <row r="5" spans="1:12" ht="10.5" customHeight="1">
      <c r="A5" s="7"/>
      <c r="B5" s="32"/>
      <c r="C5" s="32"/>
      <c r="D5" s="80"/>
      <c r="E5" s="7"/>
      <c r="F5" s="32"/>
      <c r="G5" s="32"/>
      <c r="H5" s="80"/>
      <c r="I5" s="60" t="s">
        <v>85</v>
      </c>
      <c r="J5" s="11">
        <v>1.5331807574941663</v>
      </c>
      <c r="K5" s="11">
        <v>3.1464757972835513</v>
      </c>
      <c r="L5" s="90">
        <f>(J5+K5)/D46</f>
        <v>0.6841603150259821</v>
      </c>
    </row>
    <row r="6" spans="1:24" ht="10.5" customHeight="1" thickBot="1">
      <c r="A6" s="21" t="s">
        <v>86</v>
      </c>
      <c r="B6" s="36"/>
      <c r="C6" s="36"/>
      <c r="D6" s="81"/>
      <c r="E6" s="21"/>
      <c r="F6" s="36"/>
      <c r="G6" s="36"/>
      <c r="H6" s="81"/>
      <c r="I6" s="61" t="s">
        <v>87</v>
      </c>
      <c r="J6" s="15">
        <v>0.28073066800350926</v>
      </c>
      <c r="K6" s="15">
        <v>3.1718135104649705</v>
      </c>
      <c r="L6" s="87">
        <f>(J6+K6)/D46</f>
        <v>0.5047579208287251</v>
      </c>
      <c r="Q6" s="237" t="s">
        <v>222</v>
      </c>
      <c r="R6" s="238"/>
      <c r="S6" s="238"/>
      <c r="T6" s="238"/>
      <c r="U6" s="238"/>
      <c r="V6" s="238"/>
      <c r="W6" s="238"/>
      <c r="X6" s="239"/>
    </row>
    <row r="7" spans="1:24" ht="10.5" customHeight="1">
      <c r="A7" s="70" t="s">
        <v>88</v>
      </c>
      <c r="B7" s="20">
        <v>29.452271267866887</v>
      </c>
      <c r="C7" s="20">
        <v>1.8992692869924295</v>
      </c>
      <c r="D7" s="79">
        <f>(B7+C7)/D46</f>
        <v>4.583558560651947</v>
      </c>
      <c r="E7" s="77" t="s">
        <v>89</v>
      </c>
      <c r="F7" s="28">
        <f>J7</f>
        <v>23.123684210526314</v>
      </c>
      <c r="G7" s="28">
        <f>K7</f>
        <v>2.354736842105263</v>
      </c>
      <c r="H7" s="86">
        <f>L7</f>
        <v>3.7249153585718675</v>
      </c>
      <c r="I7" s="62" t="s">
        <v>90</v>
      </c>
      <c r="J7" s="29">
        <v>23.123684210526314</v>
      </c>
      <c r="K7" s="29">
        <v>2.354736842105263</v>
      </c>
      <c r="L7" s="86">
        <f>(J7+K7)/D46</f>
        <v>3.7249153585718675</v>
      </c>
      <c r="Q7" s="240"/>
      <c r="R7" s="241"/>
      <c r="S7" s="241"/>
      <c r="T7" s="241"/>
      <c r="U7" s="241"/>
      <c r="V7" s="241"/>
      <c r="W7" s="241"/>
      <c r="X7" s="242"/>
    </row>
    <row r="8" spans="1:24" ht="10.5" customHeight="1" thickBot="1">
      <c r="A8" s="37"/>
      <c r="B8" s="38"/>
      <c r="C8" s="38"/>
      <c r="D8" s="82"/>
      <c r="E8" s="65" t="s">
        <v>91</v>
      </c>
      <c r="F8" s="14">
        <v>35</v>
      </c>
      <c r="G8" s="14">
        <v>1.5</v>
      </c>
      <c r="H8" s="87">
        <f>(F8+G8)/D46</f>
        <v>5.33625730994152</v>
      </c>
      <c r="I8" s="22"/>
      <c r="J8" s="36"/>
      <c r="K8" s="36"/>
      <c r="L8" s="81"/>
      <c r="Q8" s="33"/>
      <c r="R8" s="34"/>
      <c r="S8" s="34"/>
      <c r="T8" s="34"/>
      <c r="U8" s="34"/>
      <c r="V8" s="34"/>
      <c r="W8" s="6">
        <v>0.9285714285714286</v>
      </c>
      <c r="X8" s="35"/>
    </row>
    <row r="9" spans="1:12" ht="10.5" customHeight="1">
      <c r="A9" s="72" t="s">
        <v>92</v>
      </c>
      <c r="B9" s="20">
        <v>1.9842210524136457</v>
      </c>
      <c r="C9" s="20">
        <v>3.615342138438784</v>
      </c>
      <c r="D9" s="79">
        <f>(B9+C9)/D46</f>
        <v>0.8186495893059108</v>
      </c>
      <c r="E9" s="72" t="s">
        <v>92</v>
      </c>
      <c r="F9" s="20">
        <f>B9</f>
        <v>1.9842210524136457</v>
      </c>
      <c r="G9" s="20">
        <f>C9</f>
        <v>3.615342138438784</v>
      </c>
      <c r="H9" s="79">
        <f>D9</f>
        <v>0.8186495893059108</v>
      </c>
      <c r="I9" s="72" t="s">
        <v>92</v>
      </c>
      <c r="J9" s="20">
        <f>F9</f>
        <v>1.9842210524136457</v>
      </c>
      <c r="K9" s="20">
        <f>G9</f>
        <v>3.615342138438784</v>
      </c>
      <c r="L9" s="79">
        <f>H9</f>
        <v>0.8186495893059108</v>
      </c>
    </row>
    <row r="10" spans="1:12" ht="10.5" customHeight="1">
      <c r="A10" s="44"/>
      <c r="B10" s="39"/>
      <c r="C10" s="39"/>
      <c r="D10" s="80"/>
      <c r="E10" s="76" t="s">
        <v>93</v>
      </c>
      <c r="F10" s="10">
        <v>2.4373839299777402</v>
      </c>
      <c r="G10" s="10">
        <v>3.6501372102868923</v>
      </c>
      <c r="H10" s="88">
        <f>(F10+G10)/D46</f>
        <v>0.889988470798923</v>
      </c>
      <c r="I10" s="60" t="s">
        <v>94</v>
      </c>
      <c r="J10" s="11">
        <v>2.4373839299777402</v>
      </c>
      <c r="K10" s="11">
        <v>3.6501372102868923</v>
      </c>
      <c r="L10" s="88">
        <f>(J10+K10)/D46</f>
        <v>0.889988470798923</v>
      </c>
    </row>
    <row r="11" spans="1:24" ht="10.5" customHeight="1">
      <c r="A11" s="44"/>
      <c r="B11" s="39"/>
      <c r="C11" s="39"/>
      <c r="D11" s="80"/>
      <c r="E11" s="76" t="s">
        <v>95</v>
      </c>
      <c r="F11" s="10">
        <v>1.1340707515713522</v>
      </c>
      <c r="G11" s="10">
        <v>3.550065298114821</v>
      </c>
      <c r="H11" s="88">
        <f>(F11+G11)/D46</f>
        <v>0.684815211942423</v>
      </c>
      <c r="I11" s="60" t="s">
        <v>96</v>
      </c>
      <c r="J11" s="11">
        <v>1.2128260380025004</v>
      </c>
      <c r="K11" s="11">
        <v>4.104224109146535</v>
      </c>
      <c r="L11" s="88">
        <f>(J11+K11)/D46</f>
        <v>0.777346512741087</v>
      </c>
      <c r="Q11" s="237" t="s">
        <v>223</v>
      </c>
      <c r="R11" s="238"/>
      <c r="S11" s="238"/>
      <c r="T11" s="238"/>
      <c r="U11" s="238"/>
      <c r="V11" s="238"/>
      <c r="W11" s="238"/>
      <c r="X11" s="239"/>
    </row>
    <row r="12" spans="1:24" ht="10.5" customHeight="1" thickBot="1">
      <c r="A12" s="73"/>
      <c r="B12" s="40"/>
      <c r="C12" s="40"/>
      <c r="D12" s="81"/>
      <c r="E12" s="41"/>
      <c r="F12" s="42"/>
      <c r="G12" s="42"/>
      <c r="H12" s="89"/>
      <c r="I12" s="63" t="s">
        <v>97</v>
      </c>
      <c r="J12" s="16">
        <v>1.0172177125751731</v>
      </c>
      <c r="K12" s="16">
        <v>2.727832987244141</v>
      </c>
      <c r="L12" s="89">
        <f>(J12+K12)/D46</f>
        <v>0.5475220321373266</v>
      </c>
      <c r="Q12" s="240"/>
      <c r="R12" s="241"/>
      <c r="S12" s="241"/>
      <c r="T12" s="241"/>
      <c r="U12" s="241"/>
      <c r="V12" s="241"/>
      <c r="W12" s="241"/>
      <c r="X12" s="242"/>
    </row>
    <row r="13" spans="1:24" ht="10.5" customHeight="1">
      <c r="A13" s="74" t="s">
        <v>98</v>
      </c>
      <c r="B13" s="26">
        <f>F13</f>
        <v>6.042413662900501</v>
      </c>
      <c r="C13" s="26">
        <f>G13</f>
        <v>7.491480935643253</v>
      </c>
      <c r="D13" s="83">
        <f>H13</f>
        <v>1.9786395611906074</v>
      </c>
      <c r="E13" s="31" t="s">
        <v>98</v>
      </c>
      <c r="F13" s="13">
        <f aca="true" t="shared" si="0" ref="F13:G15">J13</f>
        <v>6.042413662900501</v>
      </c>
      <c r="G13" s="13">
        <f t="shared" si="0"/>
        <v>7.491480935643253</v>
      </c>
      <c r="H13" s="86">
        <f>L13</f>
        <v>1.9786395611906074</v>
      </c>
      <c r="I13" s="31" t="s">
        <v>98</v>
      </c>
      <c r="J13" s="12">
        <v>6.042413662900501</v>
      </c>
      <c r="K13" s="12">
        <v>7.491480935643253</v>
      </c>
      <c r="L13" s="86">
        <f>(J13+K13)/D46</f>
        <v>1.9786395611906074</v>
      </c>
      <c r="Q13" s="33"/>
      <c r="R13" s="34"/>
      <c r="S13" s="34"/>
      <c r="T13" s="34"/>
      <c r="U13" s="34"/>
      <c r="V13" s="34"/>
      <c r="W13" s="6">
        <v>0.8571428571428571</v>
      </c>
      <c r="X13" s="35"/>
    </row>
    <row r="14" spans="1:12" ht="10.5" customHeight="1">
      <c r="A14" s="7"/>
      <c r="B14" s="32"/>
      <c r="C14" s="32"/>
      <c r="D14" s="80"/>
      <c r="E14" s="64" t="s">
        <v>99</v>
      </c>
      <c r="F14" s="10">
        <f t="shared" si="0"/>
        <v>6.45</v>
      </c>
      <c r="G14" s="10">
        <f t="shared" si="0"/>
        <v>6.279999999999999</v>
      </c>
      <c r="H14" s="90">
        <f>L14</f>
        <v>1.8611111111111112</v>
      </c>
      <c r="I14" s="64" t="s">
        <v>100</v>
      </c>
      <c r="J14" s="11">
        <v>6.45</v>
      </c>
      <c r="K14" s="11">
        <v>6.279999999999999</v>
      </c>
      <c r="L14" s="90">
        <f>(J14+K14)/D46</f>
        <v>1.8611111111111112</v>
      </c>
    </row>
    <row r="15" spans="1:12" ht="10.5" customHeight="1" thickBot="1">
      <c r="A15" s="37"/>
      <c r="B15" s="38"/>
      <c r="C15" s="38"/>
      <c r="D15" s="82"/>
      <c r="E15" s="65" t="s">
        <v>101</v>
      </c>
      <c r="F15" s="14">
        <f t="shared" si="0"/>
        <v>5.924547697368421</v>
      </c>
      <c r="G15" s="14">
        <f t="shared" si="0"/>
        <v>7.841817434210528</v>
      </c>
      <c r="H15" s="87">
        <f>L15</f>
        <v>2.0126264812249928</v>
      </c>
      <c r="I15" s="65" t="s">
        <v>102</v>
      </c>
      <c r="J15" s="15">
        <v>5.924547697368421</v>
      </c>
      <c r="K15" s="15">
        <v>7.841817434210528</v>
      </c>
      <c r="L15" s="87">
        <f>(J15+K15)/D46</f>
        <v>2.0126264812249928</v>
      </c>
    </row>
    <row r="16" spans="1:24" ht="10.5" customHeight="1">
      <c r="A16" s="74" t="s">
        <v>103</v>
      </c>
      <c r="B16" s="26">
        <v>0.9881131170286719</v>
      </c>
      <c r="C16" s="26">
        <v>33.984150822704905</v>
      </c>
      <c r="D16" s="83">
        <f>(B16+C16)/D46</f>
        <v>5.112904084756371</v>
      </c>
      <c r="E16" s="77" t="s">
        <v>104</v>
      </c>
      <c r="F16" s="13">
        <v>0.9500000000000001</v>
      </c>
      <c r="G16" s="13">
        <v>33.93333333333334</v>
      </c>
      <c r="H16" s="86">
        <f>(F16+G16)/D46</f>
        <v>5.0999025341130615</v>
      </c>
      <c r="I16" s="62" t="s">
        <v>180</v>
      </c>
      <c r="J16" s="12">
        <v>8.107142857142856</v>
      </c>
      <c r="K16" s="12">
        <v>31.123809523809527</v>
      </c>
      <c r="L16" s="86">
        <f>(J16+K16)/D46</f>
        <v>5.735519353940407</v>
      </c>
      <c r="Q16" s="237" t="s">
        <v>224</v>
      </c>
      <c r="R16" s="238"/>
      <c r="S16" s="238"/>
      <c r="T16" s="238"/>
      <c r="U16" s="238"/>
      <c r="V16" s="238"/>
      <c r="W16" s="238"/>
      <c r="X16" s="239"/>
    </row>
    <row r="17" spans="1:24" ht="10.5" customHeight="1">
      <c r="A17" s="44"/>
      <c r="B17" s="39"/>
      <c r="C17" s="39"/>
      <c r="D17" s="80"/>
      <c r="E17" s="64" t="s">
        <v>105</v>
      </c>
      <c r="F17" s="9">
        <v>1</v>
      </c>
      <c r="G17" s="9">
        <v>34</v>
      </c>
      <c r="H17" s="90">
        <f>(F17+G17)/D46</f>
        <v>5.116959064327485</v>
      </c>
      <c r="I17" s="44"/>
      <c r="J17" s="39"/>
      <c r="K17" s="39"/>
      <c r="L17" s="80"/>
      <c r="Q17" s="240"/>
      <c r="R17" s="241"/>
      <c r="S17" s="241"/>
      <c r="T17" s="241"/>
      <c r="U17" s="241"/>
      <c r="V17" s="241"/>
      <c r="W17" s="241"/>
      <c r="X17" s="242"/>
    </row>
    <row r="18" spans="1:24" ht="10.5" customHeight="1">
      <c r="A18" s="75" t="s">
        <v>106</v>
      </c>
      <c r="B18" s="18">
        <v>26</v>
      </c>
      <c r="C18" s="18">
        <v>25.482542044966927</v>
      </c>
      <c r="D18" s="84">
        <f>(B18+C18)/D46</f>
        <v>7.526687433474697</v>
      </c>
      <c r="E18" s="64" t="s">
        <v>107</v>
      </c>
      <c r="F18" s="9">
        <v>26</v>
      </c>
      <c r="G18" s="9">
        <v>24.1</v>
      </c>
      <c r="H18" s="90">
        <f>(F18+G18)/D46</f>
        <v>7.324561403508772</v>
      </c>
      <c r="I18" s="45"/>
      <c r="J18" s="32"/>
      <c r="K18" s="32"/>
      <c r="L18" s="80"/>
      <c r="Q18" s="33"/>
      <c r="R18" s="34"/>
      <c r="S18" s="34"/>
      <c r="T18" s="34"/>
      <c r="U18" s="34"/>
      <c r="V18" s="34"/>
      <c r="W18" s="6">
        <v>0.9642857142857143</v>
      </c>
      <c r="X18" s="35"/>
    </row>
    <row r="19" spans="1:12" ht="10.5" customHeight="1" thickBot="1">
      <c r="A19" s="73"/>
      <c r="B19" s="40"/>
      <c r="C19" s="40"/>
      <c r="D19" s="81"/>
      <c r="E19" s="65" t="s">
        <v>108</v>
      </c>
      <c r="F19" s="25">
        <v>26</v>
      </c>
      <c r="G19" s="25">
        <v>26</v>
      </c>
      <c r="H19" s="87">
        <f>(F19+G19)/D46</f>
        <v>7.60233918128655</v>
      </c>
      <c r="I19" s="37"/>
      <c r="J19" s="36"/>
      <c r="K19" s="36"/>
      <c r="L19" s="81"/>
    </row>
    <row r="20" spans="1:12" ht="10.5" customHeight="1">
      <c r="A20" s="70" t="s">
        <v>109</v>
      </c>
      <c r="B20" s="20">
        <v>83.9231780174263</v>
      </c>
      <c r="C20" s="20">
        <v>0.5524781931853993</v>
      </c>
      <c r="D20" s="79">
        <f>(B20+C20)/D46</f>
        <v>12.35024213605434</v>
      </c>
      <c r="E20" s="77" t="s">
        <v>110</v>
      </c>
      <c r="F20" s="13">
        <v>79.17135456272698</v>
      </c>
      <c r="G20" s="13">
        <v>0.6593183517015989</v>
      </c>
      <c r="H20" s="86">
        <f>(F20+G20)/D46</f>
        <v>11.67115101088137</v>
      </c>
      <c r="I20" s="62" t="s">
        <v>111</v>
      </c>
      <c r="J20" s="27">
        <v>77.2265621235214</v>
      </c>
      <c r="K20" s="27">
        <v>0.669051825387798</v>
      </c>
      <c r="L20" s="91">
        <f>(J20+K20)/D46</f>
        <v>11.388247653349298</v>
      </c>
    </row>
    <row r="21" spans="1:24" ht="10.5" customHeight="1">
      <c r="A21" s="7"/>
      <c r="B21" s="32"/>
      <c r="C21" s="32"/>
      <c r="D21" s="80"/>
      <c r="E21" s="64" t="s">
        <v>112</v>
      </c>
      <c r="F21" s="8">
        <v>99.6</v>
      </c>
      <c r="G21" s="8">
        <v>0.2</v>
      </c>
      <c r="H21" s="90">
        <f>(F21+G21)/D46</f>
        <v>14.5906432748538</v>
      </c>
      <c r="I21" s="66" t="s">
        <v>113</v>
      </c>
      <c r="J21" s="11">
        <v>50.58800000000001</v>
      </c>
      <c r="K21" s="11">
        <v>0.8099999999999999</v>
      </c>
      <c r="L21" s="90">
        <f>(J21+K21)/D46</f>
        <v>7.514327485380119</v>
      </c>
      <c r="Q21" s="237" t="s">
        <v>145</v>
      </c>
      <c r="R21" s="238"/>
      <c r="S21" s="238"/>
      <c r="T21" s="238"/>
      <c r="U21" s="238"/>
      <c r="V21" s="238"/>
      <c r="W21" s="238"/>
      <c r="X21" s="239"/>
    </row>
    <row r="22" spans="1:24" ht="10.5" customHeight="1" thickBot="1">
      <c r="A22" s="21"/>
      <c r="B22" s="36"/>
      <c r="C22" s="36"/>
      <c r="D22" s="81"/>
      <c r="E22" s="21"/>
      <c r="F22" s="36"/>
      <c r="G22" s="36"/>
      <c r="H22" s="81"/>
      <c r="I22" s="67" t="s">
        <v>114</v>
      </c>
      <c r="J22" s="15">
        <v>81.74193548387096</v>
      </c>
      <c r="K22" s="15">
        <v>0.6451612903225806</v>
      </c>
      <c r="L22" s="87">
        <f>(J22+K22)/D46</f>
        <v>12.044897189209582</v>
      </c>
      <c r="Q22" s="240"/>
      <c r="R22" s="241"/>
      <c r="S22" s="241"/>
      <c r="T22" s="241"/>
      <c r="U22" s="241"/>
      <c r="V22" s="241"/>
      <c r="W22" s="241"/>
      <c r="X22" s="242"/>
    </row>
    <row r="23" spans="1:24" ht="10.5" customHeight="1">
      <c r="A23" s="31" t="s">
        <v>115</v>
      </c>
      <c r="B23" s="12">
        <v>20.502499999999998</v>
      </c>
      <c r="C23" s="12">
        <v>16.569568345323734</v>
      </c>
      <c r="D23" s="217">
        <f>(B23+C23)/D46</f>
        <v>5.419893032942066</v>
      </c>
      <c r="E23" s="77" t="s">
        <v>116</v>
      </c>
      <c r="F23" s="13">
        <v>19.054545454545455</v>
      </c>
      <c r="G23" s="13">
        <v>17.827272727272728</v>
      </c>
      <c r="H23" s="86">
        <f>(F23+G23)/D46</f>
        <v>5.392078681552366</v>
      </c>
      <c r="I23" s="70" t="s">
        <v>117</v>
      </c>
      <c r="J23" s="20">
        <v>22.174446381056406</v>
      </c>
      <c r="K23" s="20">
        <v>18.04434124922668</v>
      </c>
      <c r="L23" s="79">
        <f>(J23+K23)/D46</f>
        <v>5.8799397120296915</v>
      </c>
      <c r="Q23" s="33"/>
      <c r="R23" s="34"/>
      <c r="S23" s="34"/>
      <c r="T23" s="34"/>
      <c r="U23" s="34"/>
      <c r="V23" s="34"/>
      <c r="W23" s="6">
        <v>0.8571428571428571</v>
      </c>
      <c r="X23" s="35"/>
    </row>
    <row r="24" spans="1:12" ht="10.5" customHeight="1">
      <c r="A24" s="43" t="s">
        <v>118</v>
      </c>
      <c r="B24" s="8">
        <v>21.162975891911117</v>
      </c>
      <c r="C24" s="8">
        <v>16.254602687644446</v>
      </c>
      <c r="D24" s="85">
        <f>(B24+C24)/D46</f>
        <v>5.4704062250812235</v>
      </c>
      <c r="E24" s="64" t="s">
        <v>119</v>
      </c>
      <c r="F24" s="9">
        <v>19.054545454545455</v>
      </c>
      <c r="G24" s="9">
        <v>17.827272727272728</v>
      </c>
      <c r="H24" s="90">
        <f>(F24+G24)/D46</f>
        <v>5.392078681552366</v>
      </c>
      <c r="I24" s="7"/>
      <c r="J24" s="32"/>
      <c r="K24" s="32"/>
      <c r="L24" s="80"/>
    </row>
    <row r="25" spans="1:24" ht="10.5" customHeight="1">
      <c r="A25" s="7"/>
      <c r="B25" s="32"/>
      <c r="C25" s="32"/>
      <c r="D25" s="32"/>
      <c r="E25" s="64" t="s">
        <v>120</v>
      </c>
      <c r="F25" s="9">
        <v>17.545454545454547</v>
      </c>
      <c r="G25" s="9">
        <v>9.166666666666666</v>
      </c>
      <c r="H25" s="90">
        <f>(F25+G25)/D46</f>
        <v>3.9052808789650895</v>
      </c>
      <c r="I25" s="7"/>
      <c r="J25" s="32"/>
      <c r="K25" s="32"/>
      <c r="L25" s="80"/>
      <c r="Q25" s="237" t="s">
        <v>146</v>
      </c>
      <c r="R25" s="238"/>
      <c r="S25" s="238"/>
      <c r="T25" s="238"/>
      <c r="U25" s="238"/>
      <c r="V25" s="238"/>
      <c r="W25" s="238"/>
      <c r="X25" s="239"/>
    </row>
    <row r="26" spans="1:24" ht="10.5" customHeight="1">
      <c r="A26" s="7"/>
      <c r="B26" s="32"/>
      <c r="C26" s="32"/>
      <c r="D26" s="32"/>
      <c r="E26" s="64" t="s">
        <v>121</v>
      </c>
      <c r="F26" s="9">
        <v>13.018386994949495</v>
      </c>
      <c r="G26" s="9">
        <v>10.228787878787875</v>
      </c>
      <c r="H26" s="90">
        <f>(F26+G26)/D46</f>
        <v>3.398709776862189</v>
      </c>
      <c r="I26" s="7"/>
      <c r="J26" s="32"/>
      <c r="K26" s="32"/>
      <c r="L26" s="80"/>
      <c r="Q26" s="240"/>
      <c r="R26" s="241"/>
      <c r="S26" s="241"/>
      <c r="T26" s="241"/>
      <c r="U26" s="241"/>
      <c r="V26" s="241"/>
      <c r="W26" s="241"/>
      <c r="X26" s="242"/>
    </row>
    <row r="27" spans="1:24" ht="10.5" customHeight="1">
      <c r="A27" s="7"/>
      <c r="B27" s="32"/>
      <c r="C27" s="32"/>
      <c r="D27" s="32"/>
      <c r="E27" s="64" t="s">
        <v>122</v>
      </c>
      <c r="F27" s="9">
        <v>25.925</v>
      </c>
      <c r="G27" s="9">
        <v>24.833333333333332</v>
      </c>
      <c r="H27" s="90">
        <f>(F27+G27)/D46</f>
        <v>7.420808966861599</v>
      </c>
      <c r="I27" s="7"/>
      <c r="J27" s="32"/>
      <c r="K27" s="32"/>
      <c r="L27" s="80"/>
      <c r="Q27" s="33"/>
      <c r="R27" s="34"/>
      <c r="S27" s="34"/>
      <c r="T27" s="34"/>
      <c r="U27" s="34"/>
      <c r="V27" s="34"/>
      <c r="W27" s="6">
        <v>0.8947368421052632</v>
      </c>
      <c r="X27" s="35"/>
    </row>
    <row r="28" spans="1:12" ht="10.5" customHeight="1">
      <c r="A28" s="7"/>
      <c r="B28" s="32"/>
      <c r="C28" s="32"/>
      <c r="D28" s="32"/>
      <c r="E28" s="64" t="s">
        <v>123</v>
      </c>
      <c r="F28" s="9">
        <v>24.958333333333332</v>
      </c>
      <c r="G28" s="9">
        <v>25.541666666666668</v>
      </c>
      <c r="H28" s="90">
        <f>(F28+G28)/D46</f>
        <v>7.383040935672515</v>
      </c>
      <c r="I28" s="7"/>
      <c r="J28" s="32"/>
      <c r="K28" s="32"/>
      <c r="L28" s="80"/>
    </row>
    <row r="29" spans="1:24" ht="10.5" customHeight="1">
      <c r="A29" s="7"/>
      <c r="B29" s="32"/>
      <c r="C29" s="32"/>
      <c r="D29" s="32"/>
      <c r="E29" s="64" t="s">
        <v>124</v>
      </c>
      <c r="F29" s="9">
        <v>28.333333333333332</v>
      </c>
      <c r="G29" s="9">
        <v>20.666666666666668</v>
      </c>
      <c r="H29" s="90">
        <f>(F29+G29)/D46</f>
        <v>7.16374269005848</v>
      </c>
      <c r="I29" s="7"/>
      <c r="J29" s="32"/>
      <c r="K29" s="32"/>
      <c r="L29" s="80"/>
      <c r="Q29" s="237" t="s">
        <v>147</v>
      </c>
      <c r="R29" s="238"/>
      <c r="S29" s="238"/>
      <c r="T29" s="238"/>
      <c r="U29" s="238"/>
      <c r="V29" s="238"/>
      <c r="W29" s="238"/>
      <c r="X29" s="239"/>
    </row>
    <row r="30" spans="1:24" ht="10.5" customHeight="1">
      <c r="A30" s="7"/>
      <c r="B30" s="32"/>
      <c r="C30" s="32"/>
      <c r="D30" s="32"/>
      <c r="E30" s="64" t="s">
        <v>125</v>
      </c>
      <c r="F30" s="9">
        <v>28.4</v>
      </c>
      <c r="G30" s="9">
        <v>20.9175</v>
      </c>
      <c r="H30" s="90">
        <f>(F30+G30)/D46</f>
        <v>7.21016081871345</v>
      </c>
      <c r="I30" s="7"/>
      <c r="J30" s="32"/>
      <c r="K30" s="32"/>
      <c r="L30" s="80"/>
      <c r="Q30" s="240"/>
      <c r="R30" s="241"/>
      <c r="S30" s="241"/>
      <c r="T30" s="241"/>
      <c r="U30" s="241"/>
      <c r="V30" s="241"/>
      <c r="W30" s="241"/>
      <c r="X30" s="242"/>
    </row>
    <row r="31" spans="1:24" ht="10.5" customHeight="1">
      <c r="A31" s="7"/>
      <c r="B31" s="32"/>
      <c r="C31" s="32"/>
      <c r="D31" s="32"/>
      <c r="E31" s="64" t="s">
        <v>126</v>
      </c>
      <c r="F31" s="9">
        <v>32</v>
      </c>
      <c r="G31" s="9">
        <v>26.5</v>
      </c>
      <c r="H31" s="90">
        <f>(F31+G31)/D46</f>
        <v>8.552631578947368</v>
      </c>
      <c r="I31" s="7"/>
      <c r="J31" s="32"/>
      <c r="K31" s="32"/>
      <c r="L31" s="80"/>
      <c r="Q31" s="33"/>
      <c r="R31" s="34"/>
      <c r="S31" s="34"/>
      <c r="T31" s="34"/>
      <c r="U31" s="34"/>
      <c r="V31" s="34"/>
      <c r="W31" s="6">
        <v>0.868421052631579</v>
      </c>
      <c r="X31" s="35"/>
    </row>
    <row r="32" spans="1:12" ht="10.5" customHeight="1" thickBot="1">
      <c r="A32" s="21"/>
      <c r="B32" s="36"/>
      <c r="C32" s="36"/>
      <c r="D32" s="36"/>
      <c r="E32" s="65" t="s">
        <v>127</v>
      </c>
      <c r="F32" s="25">
        <v>23.885160797649615</v>
      </c>
      <c r="G32" s="25">
        <v>22.707820148601396</v>
      </c>
      <c r="H32" s="87">
        <f>(F32+G32)/D46</f>
        <v>6.811839319627341</v>
      </c>
      <c r="I32" s="21"/>
      <c r="J32" s="36"/>
      <c r="K32" s="36"/>
      <c r="L32" s="81"/>
    </row>
    <row r="33" spans="1:24" ht="10.5" customHeight="1">
      <c r="A33" s="46"/>
      <c r="B33" s="39"/>
      <c r="C33" s="39"/>
      <c r="D33" s="39"/>
      <c r="E33" s="78" t="s">
        <v>128</v>
      </c>
      <c r="F33" s="24">
        <v>20.8</v>
      </c>
      <c r="G33" s="24">
        <v>11.7</v>
      </c>
      <c r="H33" s="91">
        <f>(F33+G33)/D46</f>
        <v>4.751461988304094</v>
      </c>
      <c r="I33" s="47" t="s">
        <v>181</v>
      </c>
      <c r="J33" s="26">
        <v>18.681081081081082</v>
      </c>
      <c r="K33" s="26">
        <v>12.597297297297297</v>
      </c>
      <c r="L33" s="79">
        <f>(J33+K33)/D46</f>
        <v>4.572862336020231</v>
      </c>
      <c r="P33" s="3" t="s">
        <v>129</v>
      </c>
      <c r="Q33" s="237" t="s">
        <v>148</v>
      </c>
      <c r="R33" s="238"/>
      <c r="S33" s="238"/>
      <c r="T33" s="238"/>
      <c r="U33" s="238"/>
      <c r="V33" s="238"/>
      <c r="W33" s="238"/>
      <c r="X33" s="239"/>
    </row>
    <row r="34" spans="1:24" ht="10.5" customHeight="1" thickBot="1">
      <c r="A34" s="48"/>
      <c r="B34" s="32"/>
      <c r="C34" s="32"/>
      <c r="D34" s="32"/>
      <c r="E34" s="65" t="s">
        <v>130</v>
      </c>
      <c r="F34" s="23">
        <v>17.896296296296295</v>
      </c>
      <c r="G34" s="23">
        <v>12.92962962962963</v>
      </c>
      <c r="H34" s="87">
        <f>(F34+G34)/D46</f>
        <v>4.506714316655837</v>
      </c>
      <c r="I34" s="22"/>
      <c r="J34" s="36"/>
      <c r="K34" s="36"/>
      <c r="L34" s="81"/>
      <c r="Q34" s="240"/>
      <c r="R34" s="241"/>
      <c r="S34" s="241"/>
      <c r="T34" s="241"/>
      <c r="U34" s="241"/>
      <c r="V34" s="241"/>
      <c r="W34" s="241"/>
      <c r="X34" s="242"/>
    </row>
    <row r="35" spans="1:24" ht="10.5" customHeight="1" thickBot="1">
      <c r="A35" s="49"/>
      <c r="B35" s="32"/>
      <c r="C35" s="32"/>
      <c r="D35" s="32"/>
      <c r="E35" s="50"/>
      <c r="F35" s="50"/>
      <c r="G35" s="50"/>
      <c r="H35" s="50"/>
      <c r="I35" s="51" t="s">
        <v>131</v>
      </c>
      <c r="J35" s="19">
        <v>1.203703703703704</v>
      </c>
      <c r="K35" s="19">
        <v>2.874074074074074</v>
      </c>
      <c r="L35" s="92">
        <f>(J35+K35)/D46</f>
        <v>0.5961663417803769</v>
      </c>
      <c r="Q35" s="33"/>
      <c r="R35" s="34"/>
      <c r="S35" s="34"/>
      <c r="T35" s="34"/>
      <c r="U35" s="34"/>
      <c r="V35" s="34"/>
      <c r="W35" s="6">
        <v>0.9431818181818182</v>
      </c>
      <c r="X35" s="35"/>
    </row>
    <row r="36" spans="1:12" ht="10.5" customHeight="1" thickBot="1">
      <c r="A36" s="52"/>
      <c r="B36" s="50"/>
      <c r="C36" s="50"/>
      <c r="D36" s="50"/>
      <c r="E36" s="50"/>
      <c r="F36" s="50"/>
      <c r="G36" s="50"/>
      <c r="H36" s="50"/>
      <c r="I36" s="31" t="s">
        <v>132</v>
      </c>
      <c r="J36" s="12">
        <v>2.9078202488968685</v>
      </c>
      <c r="K36" s="12">
        <v>2.589902199719609</v>
      </c>
      <c r="L36" s="86">
        <f>(J36+K36)/D46</f>
        <v>0.8037605919029939</v>
      </c>
    </row>
    <row r="37" spans="1:24" ht="10.5" customHeight="1">
      <c r="A37" s="243" t="s">
        <v>220</v>
      </c>
      <c r="B37" s="244"/>
      <c r="C37" s="244"/>
      <c r="D37" s="244"/>
      <c r="E37" s="244"/>
      <c r="F37" s="244"/>
      <c r="G37" s="245"/>
      <c r="H37" s="50"/>
      <c r="I37" s="68" t="s">
        <v>133</v>
      </c>
      <c r="J37" s="11">
        <v>2.5042660107907375</v>
      </c>
      <c r="K37" s="11">
        <v>2.1495047200603987</v>
      </c>
      <c r="L37" s="90">
        <f>(J37+K37)/D46</f>
        <v>0.6803758378437333</v>
      </c>
      <c r="Q37" s="237" t="s">
        <v>149</v>
      </c>
      <c r="R37" s="238"/>
      <c r="S37" s="238"/>
      <c r="T37" s="238"/>
      <c r="U37" s="238"/>
      <c r="V37" s="238"/>
      <c r="W37" s="238"/>
      <c r="X37" s="239"/>
    </row>
    <row r="38" spans="1:24" ht="10.5" customHeight="1">
      <c r="A38" s="246"/>
      <c r="B38" s="247"/>
      <c r="C38" s="247"/>
      <c r="D38" s="247"/>
      <c r="E38" s="247"/>
      <c r="F38" s="247"/>
      <c r="G38" s="248"/>
      <c r="H38" s="50"/>
      <c r="I38" s="68" t="s">
        <v>134</v>
      </c>
      <c r="J38" s="11">
        <v>2.4619</v>
      </c>
      <c r="K38" s="11">
        <v>2.7446904761904762</v>
      </c>
      <c r="L38" s="90">
        <f>(J38+K38)/D46</f>
        <v>0.7611974380395432</v>
      </c>
      <c r="Q38" s="240"/>
      <c r="R38" s="241"/>
      <c r="S38" s="241"/>
      <c r="T38" s="241"/>
      <c r="U38" s="241"/>
      <c r="V38" s="241"/>
      <c r="W38" s="241"/>
      <c r="X38" s="242"/>
    </row>
    <row r="39" spans="1:24" ht="10.5" customHeight="1">
      <c r="A39" s="246"/>
      <c r="B39" s="247"/>
      <c r="C39" s="247"/>
      <c r="D39" s="247"/>
      <c r="E39" s="247"/>
      <c r="F39" s="247"/>
      <c r="G39" s="248"/>
      <c r="H39" s="50"/>
      <c r="I39" s="68" t="s">
        <v>135</v>
      </c>
      <c r="J39" s="11">
        <v>2.878896551724138</v>
      </c>
      <c r="K39" s="11">
        <v>3.1058503448275863</v>
      </c>
      <c r="L39" s="90">
        <f>(J39+K39)/D46</f>
        <v>0.8749629965718896</v>
      </c>
      <c r="Q39" s="33"/>
      <c r="R39" s="34"/>
      <c r="S39" s="34"/>
      <c r="T39" s="34"/>
      <c r="U39" s="34"/>
      <c r="V39" s="34"/>
      <c r="W39" s="6">
        <v>0.7333333333333334</v>
      </c>
      <c r="X39" s="35"/>
    </row>
    <row r="40" spans="1:12" ht="10.5" customHeight="1">
      <c r="A40" s="246"/>
      <c r="B40" s="247"/>
      <c r="C40" s="247"/>
      <c r="D40" s="247"/>
      <c r="E40" s="247"/>
      <c r="F40" s="247"/>
      <c r="G40" s="248"/>
      <c r="H40" s="50"/>
      <c r="I40" s="68" t="s">
        <v>136</v>
      </c>
      <c r="J40" s="11">
        <v>4.891342857142858</v>
      </c>
      <c r="K40" s="11">
        <v>4.5001999999999995</v>
      </c>
      <c r="L40" s="90">
        <f>(J40+K40)/D46</f>
        <v>1.3730325814536342</v>
      </c>
    </row>
    <row r="41" spans="1:12" ht="10.5" customHeight="1">
      <c r="A41" s="246"/>
      <c r="B41" s="247"/>
      <c r="C41" s="247"/>
      <c r="D41" s="247"/>
      <c r="E41" s="247"/>
      <c r="F41" s="247"/>
      <c r="G41" s="248"/>
      <c r="H41" s="50"/>
      <c r="I41" s="68" t="s">
        <v>137</v>
      </c>
      <c r="J41" s="11">
        <v>3.0545166666666668</v>
      </c>
      <c r="K41" s="11">
        <v>3.16925</v>
      </c>
      <c r="L41" s="90">
        <f>(J41+K41)/D46</f>
        <v>0.9099074074074074</v>
      </c>
    </row>
    <row r="42" spans="1:17" ht="10.5" customHeight="1">
      <c r="A42" s="246"/>
      <c r="B42" s="247"/>
      <c r="C42" s="247"/>
      <c r="D42" s="247"/>
      <c r="E42" s="247"/>
      <c r="F42" s="247"/>
      <c r="G42" s="248"/>
      <c r="H42" s="50"/>
      <c r="I42" s="68" t="s">
        <v>138</v>
      </c>
      <c r="J42" s="11">
        <v>3.75</v>
      </c>
      <c r="K42" s="11">
        <v>3.3633333333333333</v>
      </c>
      <c r="L42" s="90">
        <f>(J42+K42)/D46</f>
        <v>1.0399610136452242</v>
      </c>
      <c r="Q42" s="3" t="s">
        <v>150</v>
      </c>
    </row>
    <row r="43" spans="1:17" ht="10.5" customHeight="1" thickBot="1">
      <c r="A43" s="52"/>
      <c r="B43" s="50"/>
      <c r="C43" s="50"/>
      <c r="D43" s="50"/>
      <c r="E43" s="50"/>
      <c r="F43" s="50"/>
      <c r="G43" s="208"/>
      <c r="H43" s="50"/>
      <c r="I43" s="69" t="s">
        <v>139</v>
      </c>
      <c r="J43" s="15">
        <v>6.60992</v>
      </c>
      <c r="K43" s="15">
        <v>2.8439000000000005</v>
      </c>
      <c r="L43" s="87">
        <f>(J43+K43)/D46</f>
        <v>1.3821374269005848</v>
      </c>
      <c r="Q43" s="3" t="s">
        <v>151</v>
      </c>
    </row>
    <row r="44" spans="1:17" ht="10.5" customHeight="1">
      <c r="A44" s="52"/>
      <c r="B44" s="50" t="s">
        <v>144</v>
      </c>
      <c r="C44" s="50"/>
      <c r="D44" s="50"/>
      <c r="E44" s="50"/>
      <c r="F44" s="50"/>
      <c r="G44" s="208"/>
      <c r="H44" s="50"/>
      <c r="I44" s="17" t="s">
        <v>140</v>
      </c>
      <c r="J44" s="12">
        <v>1.09</v>
      </c>
      <c r="K44" s="12">
        <v>3.15</v>
      </c>
      <c r="L44" s="86">
        <f>(J44+K44)/D46</f>
        <v>0.6198830409356726</v>
      </c>
      <c r="Q44" s="3" t="s">
        <v>152</v>
      </c>
    </row>
    <row r="45" spans="1:20" ht="10.5" customHeight="1">
      <c r="A45" s="52"/>
      <c r="B45" s="2" t="s">
        <v>77</v>
      </c>
      <c r="C45" s="2" t="s">
        <v>78</v>
      </c>
      <c r="D45" s="2" t="s">
        <v>143</v>
      </c>
      <c r="E45" s="209" t="s">
        <v>156</v>
      </c>
      <c r="F45" s="50"/>
      <c r="G45" s="208"/>
      <c r="H45" s="50"/>
      <c r="I45" s="68" t="s">
        <v>141</v>
      </c>
      <c r="J45" s="11">
        <v>2.98</v>
      </c>
      <c r="K45" s="11">
        <v>3.45</v>
      </c>
      <c r="L45" s="90">
        <f>(J45+K45)/D46</f>
        <v>0.9400584795321637</v>
      </c>
      <c r="Q45" s="3" t="s">
        <v>153</v>
      </c>
      <c r="T45" s="3" t="s">
        <v>129</v>
      </c>
    </row>
    <row r="46" spans="1:17" ht="10.5" customHeight="1" thickBot="1">
      <c r="A46" s="210"/>
      <c r="B46" s="211">
        <v>3.6</v>
      </c>
      <c r="C46" s="211">
        <v>3.24</v>
      </c>
      <c r="D46" s="216">
        <f>B46+C46</f>
        <v>6.84</v>
      </c>
      <c r="E46" s="212">
        <v>43617</v>
      </c>
      <c r="F46" s="50"/>
      <c r="G46" s="208"/>
      <c r="H46" s="50"/>
      <c r="I46" s="69" t="s">
        <v>142</v>
      </c>
      <c r="J46" s="15">
        <v>0.3</v>
      </c>
      <c r="K46" s="15">
        <v>3.02</v>
      </c>
      <c r="L46" s="87">
        <f>(J46+K46)/D46</f>
        <v>0.4853801169590643</v>
      </c>
      <c r="Q46" s="3" t="s">
        <v>154</v>
      </c>
    </row>
    <row r="47" spans="1:17" ht="12" thickBot="1">
      <c r="A47" s="213"/>
      <c r="B47" s="214"/>
      <c r="C47" s="214"/>
      <c r="D47" s="214"/>
      <c r="E47" s="214"/>
      <c r="F47" s="214"/>
      <c r="G47" s="215"/>
      <c r="Q47" s="3" t="s">
        <v>155</v>
      </c>
    </row>
    <row r="48" ht="11.25"/>
    <row r="49" ht="11.25"/>
    <row r="50" spans="1:25" ht="15">
      <c r="A50" s="1"/>
      <c r="S50" s="5"/>
      <c r="U50" s="4"/>
      <c r="V50" s="53"/>
      <c r="W50" s="54"/>
      <c r="X50" s="54"/>
      <c r="Y50" s="54"/>
    </row>
    <row r="51" spans="9:25" ht="15" customHeight="1">
      <c r="I51" s="55"/>
      <c r="J51" s="56"/>
      <c r="K51" s="56"/>
      <c r="L51" s="56"/>
      <c r="M51" s="56"/>
      <c r="N51" s="56"/>
      <c r="O51" s="56"/>
      <c r="S51" s="5"/>
      <c r="U51" s="4"/>
      <c r="V51" s="53"/>
      <c r="W51" s="54"/>
      <c r="X51" s="54"/>
      <c r="Y51" s="54"/>
    </row>
    <row r="52" spans="19:25" ht="15">
      <c r="S52" s="5"/>
      <c r="U52" s="4"/>
      <c r="V52" s="53"/>
      <c r="W52" s="54"/>
      <c r="X52" s="54"/>
      <c r="Y52" s="54"/>
    </row>
    <row r="53" spans="19:25" ht="15">
      <c r="S53" s="5"/>
      <c r="U53" s="4"/>
      <c r="V53" s="53"/>
      <c r="W53" s="54"/>
      <c r="X53" s="54"/>
      <c r="Y53" s="54"/>
    </row>
    <row r="54" spans="19:25" ht="15">
      <c r="S54" s="5"/>
      <c r="U54" s="4"/>
      <c r="V54" s="53"/>
      <c r="W54" s="54"/>
      <c r="X54" s="54"/>
      <c r="Y54" s="54"/>
    </row>
    <row r="55" spans="19:25" ht="15">
      <c r="S55" s="5"/>
      <c r="U55" s="4"/>
      <c r="V55" s="53"/>
      <c r="W55" s="54"/>
      <c r="X55" s="54"/>
      <c r="Y55" s="54"/>
    </row>
    <row r="56" spans="19:25" ht="15">
      <c r="S56" s="5"/>
      <c r="U56" s="4"/>
      <c r="V56" s="53"/>
      <c r="W56" s="54"/>
      <c r="X56" s="54"/>
      <c r="Y56" s="54"/>
    </row>
    <row r="57" spans="19:25" ht="15">
      <c r="S57" s="5"/>
      <c r="U57" s="4"/>
      <c r="V57" s="53"/>
      <c r="W57" s="54"/>
      <c r="X57" s="54"/>
      <c r="Y57" s="54"/>
    </row>
    <row r="58" spans="22:25" ht="11.25">
      <c r="V58" s="54"/>
      <c r="W58" s="54"/>
      <c r="X58" s="54"/>
      <c r="Y58" s="54"/>
    </row>
    <row r="59" ht="11.25">
      <c r="S59" s="57"/>
    </row>
    <row r="60" spans="23:25" ht="15.75" customHeight="1">
      <c r="W60" s="57"/>
      <c r="X60" s="57"/>
      <c r="Y60" s="57"/>
    </row>
    <row r="61" spans="19:25" ht="15.75" customHeight="1">
      <c r="S61" s="57"/>
      <c r="T61" s="57"/>
      <c r="U61" s="57"/>
      <c r="W61" s="58"/>
      <c r="X61" s="58"/>
      <c r="Y61" s="58"/>
    </row>
    <row r="62" ht="16.5" customHeight="1">
      <c r="W62" s="59"/>
    </row>
    <row r="63" spans="19:21" ht="11.25">
      <c r="S63" s="57"/>
      <c r="T63" s="57"/>
      <c r="U63" s="57"/>
    </row>
    <row r="64" spans="19:21" ht="11.25">
      <c r="S64" s="57"/>
      <c r="T64" s="57"/>
      <c r="U64" s="57"/>
    </row>
    <row r="65" ht="15.75" customHeight="1"/>
    <row r="66" ht="15.75" customHeight="1"/>
    <row r="67" ht="15.75" customHeight="1"/>
  </sheetData>
  <sheetProtection password="C72C" sheet="1" selectLockedCells="1"/>
  <mergeCells count="13">
    <mergeCell ref="Q16:X17"/>
    <mergeCell ref="A1:D1"/>
    <mergeCell ref="E1:H1"/>
    <mergeCell ref="I1:L1"/>
    <mergeCell ref="Q2:X3"/>
    <mergeCell ref="Q6:X7"/>
    <mergeCell ref="Q11:X12"/>
    <mergeCell ref="Q21:X22"/>
    <mergeCell ref="Q25:X26"/>
    <mergeCell ref="A37:G42"/>
    <mergeCell ref="Q29:X30"/>
    <mergeCell ref="Q33:X34"/>
    <mergeCell ref="Q37:X3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showGridLines="0" zoomScalePageLayoutView="0" workbookViewId="0" topLeftCell="A273">
      <selection activeCell="E319" sqref="E319"/>
    </sheetView>
  </sheetViews>
  <sheetFormatPr defaultColWidth="9.140625" defaultRowHeight="12.75"/>
  <cols>
    <col min="1" max="1" width="62.8515625" style="108" customWidth="1"/>
    <col min="2" max="2" width="26.7109375" style="108" customWidth="1"/>
    <col min="3" max="16" width="7.8515625" style="108" customWidth="1"/>
    <col min="17" max="17" width="9.00390625" style="108" customWidth="1"/>
    <col min="18" max="29" width="7.8515625" style="108" customWidth="1"/>
    <col min="30" max="30" width="9.00390625" style="108" customWidth="1"/>
    <col min="31" max="31" width="9.140625" style="108" customWidth="1"/>
    <col min="32" max="32" width="26.421875" style="108" customWidth="1"/>
    <col min="33" max="33" width="7.8515625" style="108" customWidth="1"/>
    <col min="34" max="16384" width="9.140625" style="108" customWidth="1"/>
  </cols>
  <sheetData>
    <row r="1" spans="1:5" s="139" customFormat="1" ht="15.75" customHeight="1">
      <c r="A1" s="137"/>
      <c r="B1" s="137"/>
      <c r="C1" s="167" t="s">
        <v>184</v>
      </c>
      <c r="D1" s="164" t="s">
        <v>183</v>
      </c>
      <c r="E1" s="138"/>
    </row>
    <row r="2" spans="1:30" ht="11.25">
      <c r="A2" s="262" t="s">
        <v>185</v>
      </c>
      <c r="B2" s="262" t="s">
        <v>23</v>
      </c>
      <c r="C2" s="192">
        <v>2016</v>
      </c>
      <c r="D2" s="192">
        <v>2017</v>
      </c>
      <c r="E2" s="204">
        <v>43101</v>
      </c>
      <c r="F2" s="93">
        <v>43132</v>
      </c>
      <c r="G2" s="93">
        <v>43160</v>
      </c>
      <c r="H2" s="93">
        <v>43191</v>
      </c>
      <c r="I2" s="93">
        <v>43221</v>
      </c>
      <c r="J2" s="93">
        <v>43252</v>
      </c>
      <c r="K2" s="93">
        <v>43282</v>
      </c>
      <c r="L2" s="93">
        <v>43313</v>
      </c>
      <c r="M2" s="93">
        <v>43344</v>
      </c>
      <c r="N2" s="93">
        <v>43374</v>
      </c>
      <c r="O2" s="93">
        <v>43405</v>
      </c>
      <c r="P2" s="93">
        <v>43435</v>
      </c>
      <c r="Q2" s="94">
        <v>2018</v>
      </c>
      <c r="R2" s="93">
        <v>43466</v>
      </c>
      <c r="S2" s="93">
        <v>43497</v>
      </c>
      <c r="T2" s="93">
        <v>43525</v>
      </c>
      <c r="U2" s="93">
        <v>43556</v>
      </c>
      <c r="V2" s="93">
        <v>43586</v>
      </c>
      <c r="W2" s="93">
        <v>43617</v>
      </c>
      <c r="X2" s="93">
        <v>43647</v>
      </c>
      <c r="Y2" s="93">
        <v>43678</v>
      </c>
      <c r="Z2" s="93">
        <v>43709</v>
      </c>
      <c r="AA2" s="93">
        <v>43739</v>
      </c>
      <c r="AB2" s="93">
        <v>43770</v>
      </c>
      <c r="AC2" s="93">
        <v>43800</v>
      </c>
      <c r="AD2" s="94">
        <v>2019</v>
      </c>
    </row>
    <row r="3" spans="1:30" ht="22.5">
      <c r="A3" s="263"/>
      <c r="B3" s="263"/>
      <c r="C3" s="201" t="s">
        <v>0</v>
      </c>
      <c r="D3" s="201" t="s">
        <v>0</v>
      </c>
      <c r="E3" s="199" t="s">
        <v>0</v>
      </c>
      <c r="F3" s="95" t="s">
        <v>0</v>
      </c>
      <c r="G3" s="95" t="s">
        <v>0</v>
      </c>
      <c r="H3" s="95" t="s">
        <v>0</v>
      </c>
      <c r="I3" s="95" t="s">
        <v>0</v>
      </c>
      <c r="J3" s="95" t="s">
        <v>0</v>
      </c>
      <c r="K3" s="95" t="s">
        <v>0</v>
      </c>
      <c r="L3" s="95" t="s">
        <v>0</v>
      </c>
      <c r="M3" s="95" t="s">
        <v>0</v>
      </c>
      <c r="N3" s="95" t="s">
        <v>0</v>
      </c>
      <c r="O3" s="95" t="s">
        <v>0</v>
      </c>
      <c r="P3" s="95" t="s">
        <v>0</v>
      </c>
      <c r="Q3" s="96" t="s">
        <v>0</v>
      </c>
      <c r="R3" s="95" t="s">
        <v>0</v>
      </c>
      <c r="S3" s="95" t="s">
        <v>0</v>
      </c>
      <c r="T3" s="95" t="s">
        <v>0</v>
      </c>
      <c r="U3" s="95" t="s">
        <v>0</v>
      </c>
      <c r="V3" s="95" t="s">
        <v>0</v>
      </c>
      <c r="W3" s="95" t="s">
        <v>0</v>
      </c>
      <c r="X3" s="95" t="s">
        <v>0</v>
      </c>
      <c r="Y3" s="95" t="s">
        <v>0</v>
      </c>
      <c r="Z3" s="95" t="s">
        <v>0</v>
      </c>
      <c r="AA3" s="95" t="s">
        <v>0</v>
      </c>
      <c r="AB3" s="95" t="s">
        <v>0</v>
      </c>
      <c r="AC3" s="95" t="s">
        <v>0</v>
      </c>
      <c r="AD3" s="96" t="s">
        <v>0</v>
      </c>
    </row>
    <row r="4" spans="1:30" ht="11.25">
      <c r="A4" s="268" t="s">
        <v>1</v>
      </c>
      <c r="B4" s="140" t="s">
        <v>2</v>
      </c>
      <c r="C4" s="205">
        <v>4365.305004000001</v>
      </c>
      <c r="D4" s="205">
        <v>4613.111996</v>
      </c>
      <c r="E4" s="127">
        <v>287.21699</v>
      </c>
      <c r="F4" s="127">
        <v>310.708725</v>
      </c>
      <c r="G4" s="127">
        <v>208.78360999999998</v>
      </c>
      <c r="H4" s="127">
        <v>266.217122</v>
      </c>
      <c r="I4" s="127">
        <v>263.131076</v>
      </c>
      <c r="J4" s="127">
        <v>211.29333499999998</v>
      </c>
      <c r="K4" s="127">
        <v>282.04018899999994</v>
      </c>
      <c r="L4" s="127">
        <v>307.2407110000001</v>
      </c>
      <c r="M4" s="127">
        <v>242.41582799999998</v>
      </c>
      <c r="N4" s="127">
        <v>256.09688</v>
      </c>
      <c r="O4" s="127">
        <v>232.80707499999997</v>
      </c>
      <c r="P4" s="127">
        <v>190.89722</v>
      </c>
      <c r="Q4" s="127">
        <v>3058.8487609999997</v>
      </c>
      <c r="R4" s="127">
        <v>214.396725</v>
      </c>
      <c r="S4" s="127">
        <v>208.20760000000004</v>
      </c>
      <c r="T4" s="127">
        <v>221.75891000000001</v>
      </c>
      <c r="U4" s="127">
        <v>265.56109999999995</v>
      </c>
      <c r="V4" s="127">
        <v>252.26531</v>
      </c>
      <c r="W4" s="127">
        <v>434.462829</v>
      </c>
      <c r="X4" s="127"/>
      <c r="Y4" s="127"/>
      <c r="Z4" s="127"/>
      <c r="AA4" s="127"/>
      <c r="AB4" s="127"/>
      <c r="AC4" s="127"/>
      <c r="AD4" s="127"/>
    </row>
    <row r="5" spans="1:30" ht="11.25">
      <c r="A5" s="269"/>
      <c r="B5" s="141" t="s">
        <v>3</v>
      </c>
      <c r="C5" s="127">
        <v>23028.01030999999</v>
      </c>
      <c r="D5" s="127">
        <v>22872.609150000004</v>
      </c>
      <c r="E5" s="127">
        <v>2102.247738</v>
      </c>
      <c r="F5" s="127">
        <v>1656.5610020000001</v>
      </c>
      <c r="G5" s="127">
        <v>1840.4254440000002</v>
      </c>
      <c r="H5" s="127">
        <v>2108.527213</v>
      </c>
      <c r="I5" s="127">
        <v>2291.9346069999997</v>
      </c>
      <c r="J5" s="127">
        <v>2563.8840080000004</v>
      </c>
      <c r="K5" s="127">
        <v>2085.921821</v>
      </c>
      <c r="L5" s="127">
        <v>2222.6055690000003</v>
      </c>
      <c r="M5" s="127">
        <v>2098.8341060000002</v>
      </c>
      <c r="N5" s="127">
        <v>2034.86084</v>
      </c>
      <c r="O5" s="127">
        <v>2271.0333060000003</v>
      </c>
      <c r="P5" s="127">
        <v>2068.923698</v>
      </c>
      <c r="Q5" s="127">
        <v>25345.759351999997</v>
      </c>
      <c r="R5" s="127">
        <v>1852.319353</v>
      </c>
      <c r="S5" s="127">
        <v>1858.7891060000002</v>
      </c>
      <c r="T5" s="127">
        <v>1944.755602</v>
      </c>
      <c r="U5" s="127">
        <v>2016.111481</v>
      </c>
      <c r="V5" s="127">
        <v>2182.1858620000003</v>
      </c>
      <c r="W5" s="127">
        <v>2333.345624</v>
      </c>
      <c r="X5" s="127"/>
      <c r="Y5" s="127"/>
      <c r="Z5" s="127"/>
      <c r="AA5" s="127"/>
      <c r="AB5" s="127"/>
      <c r="AC5" s="127"/>
      <c r="AD5" s="127"/>
    </row>
    <row r="6" spans="1:30" ht="11.25">
      <c r="A6" s="270" t="s">
        <v>4</v>
      </c>
      <c r="B6" s="140" t="s">
        <v>2</v>
      </c>
      <c r="C6" s="127">
        <v>3084.8026840000007</v>
      </c>
      <c r="D6" s="127">
        <v>3578.8382209999986</v>
      </c>
      <c r="E6" s="127">
        <v>369.52053599999994</v>
      </c>
      <c r="F6" s="127">
        <v>245.62918200000004</v>
      </c>
      <c r="G6" s="127">
        <v>337.219044</v>
      </c>
      <c r="H6" s="127">
        <v>400.8899180000001</v>
      </c>
      <c r="I6" s="127">
        <v>433.233216</v>
      </c>
      <c r="J6" s="127">
        <v>399.8734390000001</v>
      </c>
      <c r="K6" s="127">
        <v>487.987916</v>
      </c>
      <c r="L6" s="127">
        <v>566.952836</v>
      </c>
      <c r="M6" s="127">
        <v>424.275937</v>
      </c>
      <c r="N6" s="127">
        <v>393.89553699999993</v>
      </c>
      <c r="O6" s="127">
        <v>613.774811</v>
      </c>
      <c r="P6" s="127">
        <v>375.725019</v>
      </c>
      <c r="Q6" s="127">
        <v>5048.977390999999</v>
      </c>
      <c r="R6" s="127">
        <v>374.429371</v>
      </c>
      <c r="S6" s="127">
        <v>370.479721</v>
      </c>
      <c r="T6" s="127">
        <v>409.547387</v>
      </c>
      <c r="U6" s="127">
        <v>440.46502300000003</v>
      </c>
      <c r="V6" s="127">
        <v>455.90577799999994</v>
      </c>
      <c r="W6" s="127">
        <v>416.625369</v>
      </c>
      <c r="X6" s="127"/>
      <c r="Y6" s="127"/>
      <c r="Z6" s="127"/>
      <c r="AA6" s="127"/>
      <c r="AB6" s="127"/>
      <c r="AC6" s="127"/>
      <c r="AD6" s="127"/>
    </row>
    <row r="7" spans="1:30" ht="11.25">
      <c r="A7" s="271"/>
      <c r="B7" s="141" t="s">
        <v>3</v>
      </c>
      <c r="C7" s="127">
        <v>16971.170328999993</v>
      </c>
      <c r="D7" s="127">
        <v>16234.962925999998</v>
      </c>
      <c r="E7" s="127">
        <v>1129.2457470000002</v>
      </c>
      <c r="F7" s="127">
        <v>1108.596</v>
      </c>
      <c r="G7" s="127">
        <v>1319.8530309999999</v>
      </c>
      <c r="H7" s="127">
        <v>1306.199601</v>
      </c>
      <c r="I7" s="127">
        <v>1185.391178</v>
      </c>
      <c r="J7" s="127">
        <v>893.3488319999999</v>
      </c>
      <c r="K7" s="127">
        <v>1311.2801019999997</v>
      </c>
      <c r="L7" s="127">
        <v>1002.377215</v>
      </c>
      <c r="M7" s="127">
        <v>1250.384982</v>
      </c>
      <c r="N7" s="127">
        <v>1145.1296639999998</v>
      </c>
      <c r="O7" s="127">
        <v>1173.140188</v>
      </c>
      <c r="P7" s="127">
        <v>1080.9012010000001</v>
      </c>
      <c r="Q7" s="127">
        <v>13905.847740999996</v>
      </c>
      <c r="R7" s="127">
        <v>1120.776858</v>
      </c>
      <c r="S7" s="127">
        <v>1035.260642</v>
      </c>
      <c r="T7" s="127">
        <v>847.320966</v>
      </c>
      <c r="U7" s="127">
        <v>1564.204592</v>
      </c>
      <c r="V7" s="127">
        <v>1225.914812</v>
      </c>
      <c r="W7" s="127">
        <v>1100.793412</v>
      </c>
      <c r="X7" s="127"/>
      <c r="Y7" s="127"/>
      <c r="Z7" s="127"/>
      <c r="AA7" s="127"/>
      <c r="AB7" s="127"/>
      <c r="AC7" s="127"/>
      <c r="AD7" s="127"/>
    </row>
    <row r="8" spans="1:30" ht="11.25">
      <c r="A8" s="272" t="s">
        <v>5</v>
      </c>
      <c r="B8" s="140" t="s">
        <v>2</v>
      </c>
      <c r="C8" s="127">
        <v>40.72918599999999</v>
      </c>
      <c r="D8" s="127">
        <v>50.68544799999999</v>
      </c>
      <c r="E8" s="127">
        <v>3.2355739999999997</v>
      </c>
      <c r="F8" s="127">
        <v>2.903609</v>
      </c>
      <c r="G8" s="127">
        <v>3.8084610000000003</v>
      </c>
      <c r="H8" s="127">
        <v>3.0985489999999998</v>
      </c>
      <c r="I8" s="127">
        <v>6.638808000000001</v>
      </c>
      <c r="J8" s="127">
        <v>6.117546000000001</v>
      </c>
      <c r="K8" s="127">
        <v>4.928284</v>
      </c>
      <c r="L8" s="127">
        <v>5.885303</v>
      </c>
      <c r="M8" s="127">
        <v>3.845437</v>
      </c>
      <c r="N8" s="127">
        <v>4.245946</v>
      </c>
      <c r="O8" s="127">
        <v>4.715883</v>
      </c>
      <c r="P8" s="127">
        <v>4.5725299999999995</v>
      </c>
      <c r="Q8" s="127">
        <v>53.99593</v>
      </c>
      <c r="R8" s="127">
        <v>4.890637</v>
      </c>
      <c r="S8" s="127">
        <v>4.779917</v>
      </c>
      <c r="T8" s="127">
        <v>10.406695000000003</v>
      </c>
      <c r="U8" s="127">
        <v>4.202084</v>
      </c>
      <c r="V8" s="127">
        <v>7.307394</v>
      </c>
      <c r="W8" s="127">
        <v>5.0945990000000005</v>
      </c>
      <c r="X8" s="127"/>
      <c r="Y8" s="127"/>
      <c r="Z8" s="127"/>
      <c r="AA8" s="127"/>
      <c r="AB8" s="127"/>
      <c r="AC8" s="127"/>
      <c r="AD8" s="127"/>
    </row>
    <row r="9" spans="1:30" ht="11.25">
      <c r="A9" s="273"/>
      <c r="B9" s="141" t="s">
        <v>3</v>
      </c>
      <c r="C9" s="127">
        <v>996.7136849999999</v>
      </c>
      <c r="D9" s="127">
        <v>1021.007531</v>
      </c>
      <c r="E9" s="127">
        <v>79.651892</v>
      </c>
      <c r="F9" s="127">
        <v>81.446506</v>
      </c>
      <c r="G9" s="127">
        <v>64.765115</v>
      </c>
      <c r="H9" s="127">
        <v>72.75416899999999</v>
      </c>
      <c r="I9" s="127">
        <v>119.44313500000001</v>
      </c>
      <c r="J9" s="127">
        <v>65.47101</v>
      </c>
      <c r="K9" s="127">
        <v>76.472065</v>
      </c>
      <c r="L9" s="127">
        <v>130.34131799999997</v>
      </c>
      <c r="M9" s="127">
        <v>72.90206500000001</v>
      </c>
      <c r="N9" s="127">
        <v>68.39733500000001</v>
      </c>
      <c r="O9" s="127">
        <v>89.379492</v>
      </c>
      <c r="P9" s="127">
        <v>95.414012</v>
      </c>
      <c r="Q9" s="127">
        <v>1016.438114</v>
      </c>
      <c r="R9" s="127">
        <v>62.11503199999999</v>
      </c>
      <c r="S9" s="127">
        <v>87.81413</v>
      </c>
      <c r="T9" s="127">
        <v>67.998958</v>
      </c>
      <c r="U9" s="127">
        <v>55.179796</v>
      </c>
      <c r="V9" s="127">
        <v>122.482881</v>
      </c>
      <c r="W9" s="127">
        <v>80.04979700000003</v>
      </c>
      <c r="X9" s="127"/>
      <c r="Y9" s="127"/>
      <c r="Z9" s="127"/>
      <c r="AA9" s="127"/>
      <c r="AB9" s="127"/>
      <c r="AC9" s="127"/>
      <c r="AD9" s="127"/>
    </row>
    <row r="10" spans="1:30" ht="11.25">
      <c r="A10" s="272" t="s">
        <v>6</v>
      </c>
      <c r="B10" s="140" t="s">
        <v>2</v>
      </c>
      <c r="C10" s="127">
        <v>685.7746989999999</v>
      </c>
      <c r="D10" s="127">
        <v>318.260583</v>
      </c>
      <c r="E10" s="127">
        <v>14.644913</v>
      </c>
      <c r="F10" s="127">
        <v>28.765061999999997</v>
      </c>
      <c r="G10" s="127">
        <v>23.567743000000007</v>
      </c>
      <c r="H10" s="127">
        <v>25.067906000000004</v>
      </c>
      <c r="I10" s="127">
        <v>40.035646</v>
      </c>
      <c r="J10" s="127">
        <v>47.27474300000001</v>
      </c>
      <c r="K10" s="127">
        <v>27.818458</v>
      </c>
      <c r="L10" s="127">
        <v>51.44702699999999</v>
      </c>
      <c r="M10" s="127">
        <v>22.314929999999997</v>
      </c>
      <c r="N10" s="127">
        <v>61.38186499999999</v>
      </c>
      <c r="O10" s="127">
        <v>69.86196999999999</v>
      </c>
      <c r="P10" s="127">
        <v>31.857221000000003</v>
      </c>
      <c r="Q10" s="127">
        <v>444.037484</v>
      </c>
      <c r="R10" s="127">
        <v>30.34894</v>
      </c>
      <c r="S10" s="127">
        <v>44.81345099999999</v>
      </c>
      <c r="T10" s="127">
        <v>42.846272</v>
      </c>
      <c r="U10" s="127">
        <v>36.316812999999996</v>
      </c>
      <c r="V10" s="127">
        <v>42.127391</v>
      </c>
      <c r="W10" s="127">
        <v>26.216129000000006</v>
      </c>
      <c r="X10" s="127"/>
      <c r="Y10" s="127"/>
      <c r="Z10" s="127"/>
      <c r="AA10" s="127"/>
      <c r="AB10" s="127"/>
      <c r="AC10" s="127"/>
      <c r="AD10" s="127"/>
    </row>
    <row r="11" spans="1:30" ht="11.25">
      <c r="A11" s="273"/>
      <c r="B11" s="141" t="s">
        <v>3</v>
      </c>
      <c r="C11" s="127">
        <v>6165.429729</v>
      </c>
      <c r="D11" s="127">
        <v>6706.032697999999</v>
      </c>
      <c r="E11" s="127">
        <v>466.12000199999994</v>
      </c>
      <c r="F11" s="127">
        <v>408.73268799999994</v>
      </c>
      <c r="G11" s="127">
        <v>414.03917099999995</v>
      </c>
      <c r="H11" s="127">
        <v>478.034334</v>
      </c>
      <c r="I11" s="127">
        <v>632.947945</v>
      </c>
      <c r="J11" s="127">
        <v>469.56527400000004</v>
      </c>
      <c r="K11" s="127">
        <v>434.87280400000014</v>
      </c>
      <c r="L11" s="127">
        <v>519.696682</v>
      </c>
      <c r="M11" s="127">
        <v>448.56864800000005</v>
      </c>
      <c r="N11" s="127">
        <v>426.788908</v>
      </c>
      <c r="O11" s="127">
        <v>612.5238519999998</v>
      </c>
      <c r="P11" s="127">
        <v>503.2185859999999</v>
      </c>
      <c r="Q11" s="127">
        <v>5815.108894000001</v>
      </c>
      <c r="R11" s="127">
        <v>463.034135</v>
      </c>
      <c r="S11" s="127">
        <v>473.73846100000003</v>
      </c>
      <c r="T11" s="127">
        <v>461.764233</v>
      </c>
      <c r="U11" s="127">
        <v>437.149798</v>
      </c>
      <c r="V11" s="127">
        <v>715.880172</v>
      </c>
      <c r="W11" s="127">
        <v>451.4483110000001</v>
      </c>
      <c r="X11" s="127"/>
      <c r="Y11" s="127"/>
      <c r="Z11" s="127"/>
      <c r="AA11" s="127"/>
      <c r="AB11" s="127"/>
      <c r="AC11" s="127"/>
      <c r="AD11" s="127"/>
    </row>
    <row r="12" spans="1:30" ht="11.25">
      <c r="A12" s="275" t="s">
        <v>7</v>
      </c>
      <c r="B12" s="140" t="s">
        <v>2</v>
      </c>
      <c r="C12" s="127">
        <v>3963.043214999999</v>
      </c>
      <c r="D12" s="127">
        <v>5112.371810000001</v>
      </c>
      <c r="E12" s="127">
        <v>394.00534999999996</v>
      </c>
      <c r="F12" s="127">
        <v>366.40434999999997</v>
      </c>
      <c r="G12" s="127">
        <v>527.4482549999999</v>
      </c>
      <c r="H12" s="127">
        <v>558.67694</v>
      </c>
      <c r="I12" s="127">
        <v>528.3559290000002</v>
      </c>
      <c r="J12" s="127">
        <v>647.212932</v>
      </c>
      <c r="K12" s="127">
        <v>393.0788749999999</v>
      </c>
      <c r="L12" s="127">
        <v>410.09352</v>
      </c>
      <c r="M12" s="127">
        <v>331.64491</v>
      </c>
      <c r="N12" s="127">
        <v>702.1935299999999</v>
      </c>
      <c r="O12" s="127">
        <v>322.71422</v>
      </c>
      <c r="P12" s="127">
        <v>315.53902</v>
      </c>
      <c r="Q12" s="127">
        <v>5497.367831</v>
      </c>
      <c r="R12" s="127">
        <v>549.187519</v>
      </c>
      <c r="S12" s="127">
        <v>840.8553320000001</v>
      </c>
      <c r="T12" s="127">
        <v>325.02302000000003</v>
      </c>
      <c r="U12" s="127">
        <v>347.31907</v>
      </c>
      <c r="V12" s="127">
        <v>441.946555</v>
      </c>
      <c r="W12" s="127">
        <v>465.9562650000001</v>
      </c>
      <c r="X12" s="127"/>
      <c r="Y12" s="127"/>
      <c r="Z12" s="127"/>
      <c r="AA12" s="127"/>
      <c r="AB12" s="127"/>
      <c r="AC12" s="127"/>
      <c r="AD12" s="127"/>
    </row>
    <row r="13" spans="1:30" ht="11.25">
      <c r="A13" s="276"/>
      <c r="B13" s="141" t="s">
        <v>3</v>
      </c>
      <c r="C13" s="127">
        <v>43598.910221</v>
      </c>
      <c r="D13" s="127">
        <v>46231.57992800001</v>
      </c>
      <c r="E13" s="127">
        <v>3843.9101900000005</v>
      </c>
      <c r="F13" s="127">
        <v>3609.565003999999</v>
      </c>
      <c r="G13" s="127">
        <v>4189.782837000001</v>
      </c>
      <c r="H13" s="127">
        <v>4272.0455329999995</v>
      </c>
      <c r="I13" s="127">
        <v>4346.528866000001</v>
      </c>
      <c r="J13" s="127">
        <v>4320.915309999999</v>
      </c>
      <c r="K13" s="127">
        <v>4170.078202999999</v>
      </c>
      <c r="L13" s="127">
        <v>3944.509016000001</v>
      </c>
      <c r="M13" s="127">
        <v>3622.1714550000006</v>
      </c>
      <c r="N13" s="127">
        <v>5679.707207</v>
      </c>
      <c r="O13" s="127">
        <v>3850.4701110000005</v>
      </c>
      <c r="P13" s="127">
        <v>3412.704474</v>
      </c>
      <c r="Q13" s="127">
        <v>49262.388205999996</v>
      </c>
      <c r="R13" s="127">
        <v>3838.593384</v>
      </c>
      <c r="S13" s="127">
        <v>6137.694658000001</v>
      </c>
      <c r="T13" s="127">
        <v>3635.531673</v>
      </c>
      <c r="U13" s="127">
        <v>3513.9695710000005</v>
      </c>
      <c r="V13" s="127">
        <v>4215.513500000001</v>
      </c>
      <c r="W13" s="127">
        <v>4116.993872</v>
      </c>
      <c r="X13" s="127"/>
      <c r="Y13" s="127"/>
      <c r="Z13" s="127"/>
      <c r="AA13" s="127"/>
      <c r="AB13" s="127"/>
      <c r="AC13" s="127"/>
      <c r="AD13" s="127"/>
    </row>
    <row r="14" spans="1:30" ht="11.25">
      <c r="A14" s="277" t="s">
        <v>8</v>
      </c>
      <c r="B14" s="140" t="s">
        <v>2</v>
      </c>
      <c r="C14" s="127">
        <v>28722.258352999997</v>
      </c>
      <c r="D14" s="127">
        <v>33929.969778</v>
      </c>
      <c r="E14" s="127">
        <v>2832.671151</v>
      </c>
      <c r="F14" s="127">
        <v>2250.155042</v>
      </c>
      <c r="G14" s="127">
        <v>2984.3270929999994</v>
      </c>
      <c r="H14" s="127">
        <v>3196.864648999999</v>
      </c>
      <c r="I14" s="127">
        <v>3376.9478299999987</v>
      </c>
      <c r="J14" s="127">
        <v>2874.2075199999995</v>
      </c>
      <c r="K14" s="127">
        <v>2902.5398830000004</v>
      </c>
      <c r="L14" s="127">
        <v>2649.2097599999997</v>
      </c>
      <c r="M14" s="127">
        <v>1765.291705</v>
      </c>
      <c r="N14" s="127">
        <v>2389.638945</v>
      </c>
      <c r="O14" s="127">
        <v>2235.7491019999998</v>
      </c>
      <c r="P14" s="127">
        <v>2083.560834</v>
      </c>
      <c r="Q14" s="127">
        <v>31541.163514</v>
      </c>
      <c r="R14" s="127">
        <v>2660.938948</v>
      </c>
      <c r="S14" s="127">
        <v>2676.859134</v>
      </c>
      <c r="T14" s="127">
        <v>2607.173754</v>
      </c>
      <c r="U14" s="127">
        <v>2573.213017</v>
      </c>
      <c r="V14" s="127">
        <v>2843.443715</v>
      </c>
      <c r="W14" s="127">
        <v>2767.816574</v>
      </c>
      <c r="X14" s="127"/>
      <c r="Y14" s="127"/>
      <c r="Z14" s="127"/>
      <c r="AA14" s="127"/>
      <c r="AB14" s="127"/>
      <c r="AC14" s="127"/>
      <c r="AD14" s="127"/>
    </row>
    <row r="15" spans="1:30" ht="11.25">
      <c r="A15" s="278"/>
      <c r="B15" s="141" t="s">
        <v>3</v>
      </c>
      <c r="C15" s="127">
        <v>25434.634339</v>
      </c>
      <c r="D15" s="127">
        <v>28884.543940999993</v>
      </c>
      <c r="E15" s="127">
        <v>2602.71194</v>
      </c>
      <c r="F15" s="127">
        <v>2302.03498</v>
      </c>
      <c r="G15" s="127">
        <v>2619.3265069999998</v>
      </c>
      <c r="H15" s="127">
        <v>2760.4201380000004</v>
      </c>
      <c r="I15" s="127">
        <v>2595.5836029999996</v>
      </c>
      <c r="J15" s="127">
        <v>2639.3384</v>
      </c>
      <c r="K15" s="127">
        <v>2493.92198</v>
      </c>
      <c r="L15" s="127">
        <v>2552.1033459999994</v>
      </c>
      <c r="M15" s="127">
        <v>2648.2920950000002</v>
      </c>
      <c r="N15" s="127">
        <v>3308.9599379999995</v>
      </c>
      <c r="O15" s="127">
        <v>2681.647241</v>
      </c>
      <c r="P15" s="127">
        <v>2455.067789</v>
      </c>
      <c r="Q15" s="127">
        <v>31659.407956999996</v>
      </c>
      <c r="R15" s="127">
        <v>2531.645346</v>
      </c>
      <c r="S15" s="127">
        <v>2766.9923790000003</v>
      </c>
      <c r="T15" s="127">
        <v>2677.275026</v>
      </c>
      <c r="U15" s="127">
        <v>2741.5509239999997</v>
      </c>
      <c r="V15" s="127">
        <v>2816.965385</v>
      </c>
      <c r="W15" s="127">
        <v>2662.3494239999995</v>
      </c>
      <c r="X15" s="127"/>
      <c r="Y15" s="127"/>
      <c r="Z15" s="127"/>
      <c r="AA15" s="127"/>
      <c r="AB15" s="127"/>
      <c r="AC15" s="127"/>
      <c r="AD15" s="127"/>
    </row>
    <row r="16" spans="1:30" ht="11.25">
      <c r="A16" s="277" t="s">
        <v>9</v>
      </c>
      <c r="B16" s="140" t="s">
        <v>2</v>
      </c>
      <c r="C16" s="127">
        <v>6147.6748849999985</v>
      </c>
      <c r="D16" s="127">
        <v>4281.265161</v>
      </c>
      <c r="E16" s="127">
        <v>328.2055280000001</v>
      </c>
      <c r="F16" s="127">
        <v>598.4206680000001</v>
      </c>
      <c r="G16" s="127">
        <v>330.594554</v>
      </c>
      <c r="H16" s="127">
        <v>298.85611199999994</v>
      </c>
      <c r="I16" s="127">
        <v>410.51924199999996</v>
      </c>
      <c r="J16" s="127">
        <v>397.76931600000006</v>
      </c>
      <c r="K16" s="127">
        <v>437.8183400000001</v>
      </c>
      <c r="L16" s="127">
        <v>353.786687</v>
      </c>
      <c r="M16" s="127">
        <v>317.50099200000005</v>
      </c>
      <c r="N16" s="127">
        <v>625.77347</v>
      </c>
      <c r="O16" s="127">
        <v>614.1546139999999</v>
      </c>
      <c r="P16" s="127">
        <v>589.168533</v>
      </c>
      <c r="Q16" s="127">
        <v>5302.568056000001</v>
      </c>
      <c r="R16" s="127">
        <v>287.37655899999993</v>
      </c>
      <c r="S16" s="127">
        <v>253.93523000000002</v>
      </c>
      <c r="T16" s="127">
        <v>479.90142899999995</v>
      </c>
      <c r="U16" s="127">
        <v>530.9951079999998</v>
      </c>
      <c r="V16" s="127">
        <v>341.862334</v>
      </c>
      <c r="W16" s="127">
        <v>338.744227</v>
      </c>
      <c r="X16" s="127"/>
      <c r="Y16" s="127"/>
      <c r="Z16" s="127"/>
      <c r="AA16" s="127"/>
      <c r="AB16" s="127"/>
      <c r="AC16" s="127"/>
      <c r="AD16" s="127"/>
    </row>
    <row r="17" spans="1:30" ht="11.25">
      <c r="A17" s="278"/>
      <c r="B17" s="141" t="s">
        <v>3</v>
      </c>
      <c r="C17" s="127">
        <v>10812.298424</v>
      </c>
      <c r="D17" s="127">
        <v>9865.238714000001</v>
      </c>
      <c r="E17" s="127">
        <v>690.9648769999999</v>
      </c>
      <c r="F17" s="127">
        <v>706.6186949999999</v>
      </c>
      <c r="G17" s="127">
        <v>626.5210840000002</v>
      </c>
      <c r="H17" s="127">
        <v>756.2465699999999</v>
      </c>
      <c r="I17" s="127">
        <v>995.152054</v>
      </c>
      <c r="J17" s="127">
        <v>859.2508270000001</v>
      </c>
      <c r="K17" s="127">
        <v>1014.4014289999999</v>
      </c>
      <c r="L17" s="127">
        <v>891.8477359999999</v>
      </c>
      <c r="M17" s="127">
        <v>764.447464</v>
      </c>
      <c r="N17" s="127">
        <v>759.4442339999999</v>
      </c>
      <c r="O17" s="127">
        <v>788.5529120000001</v>
      </c>
      <c r="P17" s="127">
        <v>682.9721539999999</v>
      </c>
      <c r="Q17" s="127">
        <v>9536.420035999998</v>
      </c>
      <c r="R17" s="127">
        <v>597.783398</v>
      </c>
      <c r="S17" s="127">
        <v>625.179541</v>
      </c>
      <c r="T17" s="127">
        <v>766.7457139999999</v>
      </c>
      <c r="U17" s="127">
        <v>761.9121759999999</v>
      </c>
      <c r="V17" s="127">
        <v>911.153733</v>
      </c>
      <c r="W17" s="127">
        <v>856.8805</v>
      </c>
      <c r="X17" s="127"/>
      <c r="Y17" s="127"/>
      <c r="Z17" s="127"/>
      <c r="AA17" s="127"/>
      <c r="AB17" s="127"/>
      <c r="AC17" s="127"/>
      <c r="AD17" s="127"/>
    </row>
    <row r="18" spans="1:30" ht="11.25">
      <c r="A18" s="279" t="s">
        <v>10</v>
      </c>
      <c r="B18" s="140" t="s">
        <v>2</v>
      </c>
      <c r="C18" s="127">
        <v>41520.93714699999</v>
      </c>
      <c r="D18" s="127">
        <v>46730.311609000004</v>
      </c>
      <c r="E18" s="127">
        <v>4434.989685</v>
      </c>
      <c r="F18" s="127">
        <v>3672.2981849999987</v>
      </c>
      <c r="G18" s="127">
        <v>4279.821767999997</v>
      </c>
      <c r="H18" s="127">
        <v>3828.4120780000003</v>
      </c>
      <c r="I18" s="127">
        <v>4595.908115999999</v>
      </c>
      <c r="J18" s="127">
        <v>3796.550747999999</v>
      </c>
      <c r="K18" s="127">
        <v>4190.263582</v>
      </c>
      <c r="L18" s="127">
        <v>4242.153143000001</v>
      </c>
      <c r="M18" s="127">
        <v>3715.83792</v>
      </c>
      <c r="N18" s="127">
        <v>4053.000316</v>
      </c>
      <c r="O18" s="127">
        <v>4599.619561999997</v>
      </c>
      <c r="P18" s="127">
        <v>3618.1946529999996</v>
      </c>
      <c r="Q18" s="127">
        <v>49027.04975600003</v>
      </c>
      <c r="R18" s="127">
        <v>3407.6917169999997</v>
      </c>
      <c r="S18" s="127">
        <v>4103.837287</v>
      </c>
      <c r="T18" s="127">
        <v>4874.299187999998</v>
      </c>
      <c r="U18" s="127">
        <v>4091.2477759999992</v>
      </c>
      <c r="V18" s="127">
        <v>4970.704208000002</v>
      </c>
      <c r="W18" s="127">
        <v>5692.799943999999</v>
      </c>
      <c r="X18" s="127"/>
      <c r="Y18" s="127"/>
      <c r="Z18" s="127"/>
      <c r="AA18" s="127"/>
      <c r="AB18" s="127"/>
      <c r="AC18" s="127"/>
      <c r="AD18" s="127"/>
    </row>
    <row r="19" spans="1:30" ht="11.25">
      <c r="A19" s="280"/>
      <c r="B19" s="141" t="s">
        <v>3</v>
      </c>
      <c r="C19" s="127">
        <v>150121.878768</v>
      </c>
      <c r="D19" s="127">
        <v>155617.575583</v>
      </c>
      <c r="E19" s="127">
        <v>12439.039416999998</v>
      </c>
      <c r="F19" s="127">
        <v>12518.07598</v>
      </c>
      <c r="G19" s="127">
        <v>13301.216850000008</v>
      </c>
      <c r="H19" s="127">
        <v>14282.025757</v>
      </c>
      <c r="I19" s="127">
        <v>15180.483236</v>
      </c>
      <c r="J19" s="127">
        <v>14038.407375000004</v>
      </c>
      <c r="K19" s="127">
        <v>12459.119129</v>
      </c>
      <c r="L19" s="127">
        <v>14432.510855999999</v>
      </c>
      <c r="M19" s="127">
        <v>12864.772052000002</v>
      </c>
      <c r="N19" s="127">
        <v>12771.3739</v>
      </c>
      <c r="O19" s="127">
        <v>13440.432408</v>
      </c>
      <c r="P19" s="127">
        <v>11914.374740999998</v>
      </c>
      <c r="Q19" s="127">
        <v>159641.8317010001</v>
      </c>
      <c r="R19" s="127">
        <v>12728.303329999999</v>
      </c>
      <c r="S19" s="127">
        <v>13315.814746999995</v>
      </c>
      <c r="T19" s="127">
        <v>12998.020448000003</v>
      </c>
      <c r="U19" s="127">
        <v>14254.416347999997</v>
      </c>
      <c r="V19" s="127">
        <v>16940.885060000004</v>
      </c>
      <c r="W19" s="127">
        <v>13538.459017000003</v>
      </c>
      <c r="X19" s="127"/>
      <c r="Y19" s="127"/>
      <c r="Z19" s="127"/>
      <c r="AA19" s="127"/>
      <c r="AB19" s="127"/>
      <c r="AC19" s="127"/>
      <c r="AD19" s="127"/>
    </row>
    <row r="20" ht="11.25">
      <c r="C20" s="110"/>
    </row>
    <row r="21" ht="11.25">
      <c r="C21" s="153"/>
    </row>
    <row r="22" spans="1:30" ht="11.25">
      <c r="A22" s="262" t="s">
        <v>186</v>
      </c>
      <c r="B22" s="262" t="s">
        <v>23</v>
      </c>
      <c r="C22" s="192">
        <v>2016</v>
      </c>
      <c r="D22" s="192">
        <v>2017</v>
      </c>
      <c r="E22" s="204">
        <v>43101</v>
      </c>
      <c r="F22" s="93">
        <v>43132</v>
      </c>
      <c r="G22" s="93">
        <v>43160</v>
      </c>
      <c r="H22" s="93">
        <v>43191</v>
      </c>
      <c r="I22" s="93">
        <v>43221</v>
      </c>
      <c r="J22" s="93">
        <v>43252</v>
      </c>
      <c r="K22" s="93">
        <v>43282</v>
      </c>
      <c r="L22" s="93">
        <v>43313</v>
      </c>
      <c r="M22" s="93">
        <v>43344</v>
      </c>
      <c r="N22" s="93">
        <v>43374</v>
      </c>
      <c r="O22" s="93">
        <v>43405</v>
      </c>
      <c r="P22" s="93">
        <v>43435</v>
      </c>
      <c r="Q22" s="94">
        <v>2018</v>
      </c>
      <c r="R22" s="93">
        <v>43466</v>
      </c>
      <c r="S22" s="93">
        <v>43497</v>
      </c>
      <c r="T22" s="93">
        <v>43525</v>
      </c>
      <c r="U22" s="93">
        <v>43556</v>
      </c>
      <c r="V22" s="93">
        <v>43586</v>
      </c>
      <c r="W22" s="93">
        <v>43617</v>
      </c>
      <c r="X22" s="93">
        <v>43647</v>
      </c>
      <c r="Y22" s="93">
        <v>43678</v>
      </c>
      <c r="Z22" s="93">
        <v>43709</v>
      </c>
      <c r="AA22" s="93">
        <v>43739</v>
      </c>
      <c r="AB22" s="93">
        <v>43770</v>
      </c>
      <c r="AC22" s="93">
        <v>43800</v>
      </c>
      <c r="AD22" s="94">
        <v>2019</v>
      </c>
    </row>
    <row r="23" spans="1:30" ht="23.25" thickBot="1">
      <c r="A23" s="263"/>
      <c r="B23" s="263"/>
      <c r="C23" s="201" t="s">
        <v>0</v>
      </c>
      <c r="D23" s="201" t="s">
        <v>0</v>
      </c>
      <c r="E23" s="199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  <c r="P23" s="95" t="s">
        <v>0</v>
      </c>
      <c r="Q23" s="96" t="s">
        <v>0</v>
      </c>
      <c r="R23" s="95" t="s">
        <v>0</v>
      </c>
      <c r="S23" s="95" t="s">
        <v>0</v>
      </c>
      <c r="T23" s="95" t="s">
        <v>0</v>
      </c>
      <c r="U23" s="95" t="s">
        <v>0</v>
      </c>
      <c r="V23" s="95" t="s">
        <v>0</v>
      </c>
      <c r="W23" s="95" t="s">
        <v>0</v>
      </c>
      <c r="X23" s="95" t="s">
        <v>0</v>
      </c>
      <c r="Y23" s="95" t="s">
        <v>0</v>
      </c>
      <c r="Z23" s="95" t="s">
        <v>0</v>
      </c>
      <c r="AA23" s="95" t="s">
        <v>0</v>
      </c>
      <c r="AB23" s="95" t="s">
        <v>0</v>
      </c>
      <c r="AC23" s="95" t="s">
        <v>0</v>
      </c>
      <c r="AD23" s="96" t="s">
        <v>0</v>
      </c>
    </row>
    <row r="24" spans="1:30" ht="12" thickBot="1">
      <c r="A24" s="97" t="s">
        <v>12</v>
      </c>
      <c r="B24" s="140" t="s">
        <v>2</v>
      </c>
      <c r="C24" s="206">
        <f aca="true" t="shared" si="0" ref="C24:G25">C12</f>
        <v>3963.043214999999</v>
      </c>
      <c r="D24" s="206">
        <f t="shared" si="0"/>
        <v>5112.371810000001</v>
      </c>
      <c r="E24" s="98">
        <f t="shared" si="0"/>
        <v>394.00534999999996</v>
      </c>
      <c r="F24" s="98">
        <f t="shared" si="0"/>
        <v>366.40434999999997</v>
      </c>
      <c r="G24" s="98">
        <f t="shared" si="0"/>
        <v>527.4482549999999</v>
      </c>
      <c r="H24" s="98">
        <f aca="true" t="shared" si="1" ref="H24:P24">H12</f>
        <v>558.67694</v>
      </c>
      <c r="I24" s="98">
        <f t="shared" si="1"/>
        <v>528.3559290000002</v>
      </c>
      <c r="J24" s="98">
        <f t="shared" si="1"/>
        <v>647.212932</v>
      </c>
      <c r="K24" s="98">
        <f t="shared" si="1"/>
        <v>393.0788749999999</v>
      </c>
      <c r="L24" s="98">
        <f t="shared" si="1"/>
        <v>410.09352</v>
      </c>
      <c r="M24" s="98">
        <f t="shared" si="1"/>
        <v>331.64491</v>
      </c>
      <c r="N24" s="98">
        <f t="shared" si="1"/>
        <v>702.1935299999999</v>
      </c>
      <c r="O24" s="98">
        <f t="shared" si="1"/>
        <v>322.71422</v>
      </c>
      <c r="P24" s="98">
        <f t="shared" si="1"/>
        <v>315.53902</v>
      </c>
      <c r="Q24" s="98">
        <f>Q12</f>
        <v>5497.367831</v>
      </c>
      <c r="R24" s="98">
        <f aca="true" t="shared" si="2" ref="R24:AC24">R12</f>
        <v>549.187519</v>
      </c>
      <c r="S24" s="98">
        <f t="shared" si="2"/>
        <v>840.8553320000001</v>
      </c>
      <c r="T24" s="98">
        <f t="shared" si="2"/>
        <v>325.02302000000003</v>
      </c>
      <c r="U24" s="98">
        <f t="shared" si="2"/>
        <v>347.31907</v>
      </c>
      <c r="V24" s="98">
        <f t="shared" si="2"/>
        <v>441.946555</v>
      </c>
      <c r="W24" s="98">
        <f t="shared" si="2"/>
        <v>465.9562650000001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>AD12</f>
        <v>0</v>
      </c>
    </row>
    <row r="25" spans="1:30" ht="11.25">
      <c r="A25" s="97" t="s">
        <v>11</v>
      </c>
      <c r="B25" s="141" t="s">
        <v>3</v>
      </c>
      <c r="C25" s="98">
        <f t="shared" si="0"/>
        <v>43598.910221</v>
      </c>
      <c r="D25" s="98">
        <f t="shared" si="0"/>
        <v>46231.57992800001</v>
      </c>
      <c r="E25" s="98">
        <f t="shared" si="0"/>
        <v>3843.9101900000005</v>
      </c>
      <c r="F25" s="98">
        <f t="shared" si="0"/>
        <v>3609.565003999999</v>
      </c>
      <c r="G25" s="98">
        <f t="shared" si="0"/>
        <v>4189.782837000001</v>
      </c>
      <c r="H25" s="98">
        <f aca="true" t="shared" si="3" ref="H25:Q25">H13</f>
        <v>4272.0455329999995</v>
      </c>
      <c r="I25" s="98">
        <f t="shared" si="3"/>
        <v>4346.528866000001</v>
      </c>
      <c r="J25" s="98">
        <f t="shared" si="3"/>
        <v>4320.915309999999</v>
      </c>
      <c r="K25" s="98">
        <f t="shared" si="3"/>
        <v>4170.078202999999</v>
      </c>
      <c r="L25" s="98">
        <f t="shared" si="3"/>
        <v>3944.509016000001</v>
      </c>
      <c r="M25" s="98">
        <f t="shared" si="3"/>
        <v>3622.1714550000006</v>
      </c>
      <c r="N25" s="98">
        <f t="shared" si="3"/>
        <v>5679.707207</v>
      </c>
      <c r="O25" s="98">
        <f t="shared" si="3"/>
        <v>3850.4701110000005</v>
      </c>
      <c r="P25" s="98">
        <f t="shared" si="3"/>
        <v>3412.704474</v>
      </c>
      <c r="Q25" s="98">
        <f t="shared" si="3"/>
        <v>49262.388205999996</v>
      </c>
      <c r="R25" s="98">
        <f aca="true" t="shared" si="4" ref="R25:AC25">R13</f>
        <v>3838.593384</v>
      </c>
      <c r="S25" s="98">
        <f t="shared" si="4"/>
        <v>6137.694658000001</v>
      </c>
      <c r="T25" s="98">
        <f t="shared" si="4"/>
        <v>3635.531673</v>
      </c>
      <c r="U25" s="98">
        <f t="shared" si="4"/>
        <v>3513.9695710000005</v>
      </c>
      <c r="V25" s="98">
        <f t="shared" si="4"/>
        <v>4215.513500000001</v>
      </c>
      <c r="W25" s="98">
        <f t="shared" si="4"/>
        <v>4116.993872</v>
      </c>
      <c r="X25" s="98">
        <f t="shared" si="4"/>
        <v>0</v>
      </c>
      <c r="Y25" s="98">
        <f t="shared" si="4"/>
        <v>0</v>
      </c>
      <c r="Z25" s="98">
        <f t="shared" si="4"/>
        <v>0</v>
      </c>
      <c r="AA25" s="98">
        <f t="shared" si="4"/>
        <v>0</v>
      </c>
      <c r="AB25" s="98">
        <f t="shared" si="4"/>
        <v>0</v>
      </c>
      <c r="AC25" s="98">
        <f t="shared" si="4"/>
        <v>0</v>
      </c>
      <c r="AD25" s="98">
        <f>AD13</f>
        <v>0</v>
      </c>
    </row>
    <row r="26" spans="1:30" ht="11.25">
      <c r="A26" s="99" t="s">
        <v>14</v>
      </c>
      <c r="B26" s="140" t="s">
        <v>2</v>
      </c>
      <c r="C26" s="98">
        <f aca="true" t="shared" si="5" ref="C26:G27">C14+C16</f>
        <v>34869.933238</v>
      </c>
      <c r="D26" s="98">
        <f t="shared" si="5"/>
        <v>38211.234939</v>
      </c>
      <c r="E26" s="98">
        <f t="shared" si="5"/>
        <v>3160.876679</v>
      </c>
      <c r="F26" s="98">
        <f t="shared" si="5"/>
        <v>2848.57571</v>
      </c>
      <c r="G26" s="98">
        <f t="shared" si="5"/>
        <v>3314.921646999999</v>
      </c>
      <c r="H26" s="98">
        <f aca="true" t="shared" si="6" ref="H26:Q26">H14+H16</f>
        <v>3495.720760999999</v>
      </c>
      <c r="I26" s="98">
        <f t="shared" si="6"/>
        <v>3787.4670719999986</v>
      </c>
      <c r="J26" s="98">
        <f t="shared" si="6"/>
        <v>3271.9768359999994</v>
      </c>
      <c r="K26" s="98">
        <f t="shared" si="6"/>
        <v>3340.3582230000006</v>
      </c>
      <c r="L26" s="98">
        <f t="shared" si="6"/>
        <v>3002.9964469999995</v>
      </c>
      <c r="M26" s="98">
        <f t="shared" si="6"/>
        <v>2082.7926970000003</v>
      </c>
      <c r="N26" s="98">
        <f t="shared" si="6"/>
        <v>3015.4124150000002</v>
      </c>
      <c r="O26" s="98">
        <f t="shared" si="6"/>
        <v>2849.903716</v>
      </c>
      <c r="P26" s="98">
        <f t="shared" si="6"/>
        <v>2672.729367</v>
      </c>
      <c r="Q26" s="98">
        <f t="shared" si="6"/>
        <v>36843.73157</v>
      </c>
      <c r="R26" s="98">
        <f aca="true" t="shared" si="7" ref="R26:AC26">R14+R16</f>
        <v>2948.315507</v>
      </c>
      <c r="S26" s="98">
        <f t="shared" si="7"/>
        <v>2930.794364</v>
      </c>
      <c r="T26" s="98">
        <f t="shared" si="7"/>
        <v>3087.075183</v>
      </c>
      <c r="U26" s="98">
        <f t="shared" si="7"/>
        <v>3104.208125</v>
      </c>
      <c r="V26" s="98">
        <f t="shared" si="7"/>
        <v>3185.306049</v>
      </c>
      <c r="W26" s="98">
        <f t="shared" si="7"/>
        <v>3106.560801</v>
      </c>
      <c r="X26" s="98">
        <f t="shared" si="7"/>
        <v>0</v>
      </c>
      <c r="Y26" s="98">
        <f t="shared" si="7"/>
        <v>0</v>
      </c>
      <c r="Z26" s="98">
        <f t="shared" si="7"/>
        <v>0</v>
      </c>
      <c r="AA26" s="98">
        <f t="shared" si="7"/>
        <v>0</v>
      </c>
      <c r="AB26" s="98">
        <f t="shared" si="7"/>
        <v>0</v>
      </c>
      <c r="AC26" s="98">
        <f t="shared" si="7"/>
        <v>0</v>
      </c>
      <c r="AD26" s="98">
        <f>AD14+AD16</f>
        <v>0</v>
      </c>
    </row>
    <row r="27" spans="1:30" ht="11.25">
      <c r="A27" s="100" t="s">
        <v>13</v>
      </c>
      <c r="B27" s="141" t="s">
        <v>3</v>
      </c>
      <c r="C27" s="98">
        <f t="shared" si="5"/>
        <v>36246.932763000004</v>
      </c>
      <c r="D27" s="98">
        <f t="shared" si="5"/>
        <v>38749.782654999995</v>
      </c>
      <c r="E27" s="98">
        <f t="shared" si="5"/>
        <v>3293.676817</v>
      </c>
      <c r="F27" s="98">
        <f t="shared" si="5"/>
        <v>3008.6536749999996</v>
      </c>
      <c r="G27" s="98">
        <f t="shared" si="5"/>
        <v>3245.8475909999997</v>
      </c>
      <c r="H27" s="98">
        <f aca="true" t="shared" si="8" ref="H27:Q27">H15+H17</f>
        <v>3516.666708</v>
      </c>
      <c r="I27" s="98">
        <f t="shared" si="8"/>
        <v>3590.7356569999997</v>
      </c>
      <c r="J27" s="98">
        <f t="shared" si="8"/>
        <v>3498.5892270000004</v>
      </c>
      <c r="K27" s="98">
        <f t="shared" si="8"/>
        <v>3508.323409</v>
      </c>
      <c r="L27" s="98">
        <f t="shared" si="8"/>
        <v>3443.9510819999996</v>
      </c>
      <c r="M27" s="98">
        <f t="shared" si="8"/>
        <v>3412.739559</v>
      </c>
      <c r="N27" s="98">
        <f t="shared" si="8"/>
        <v>4068.4041719999996</v>
      </c>
      <c r="O27" s="98">
        <f t="shared" si="8"/>
        <v>3470.2001530000002</v>
      </c>
      <c r="P27" s="98">
        <f t="shared" si="8"/>
        <v>3138.039943</v>
      </c>
      <c r="Q27" s="98">
        <f t="shared" si="8"/>
        <v>41195.82799299999</v>
      </c>
      <c r="R27" s="98">
        <f aca="true" t="shared" si="9" ref="R27:AC27">R15+R17</f>
        <v>3129.428744</v>
      </c>
      <c r="S27" s="98">
        <f t="shared" si="9"/>
        <v>3392.1719200000002</v>
      </c>
      <c r="T27" s="98">
        <f t="shared" si="9"/>
        <v>3444.02074</v>
      </c>
      <c r="U27" s="98">
        <f t="shared" si="9"/>
        <v>3503.4630999999995</v>
      </c>
      <c r="V27" s="98">
        <f t="shared" si="9"/>
        <v>3728.119118</v>
      </c>
      <c r="W27" s="98">
        <f t="shared" si="9"/>
        <v>3519.2299239999993</v>
      </c>
      <c r="X27" s="98">
        <f t="shared" si="9"/>
        <v>0</v>
      </c>
      <c r="Y27" s="98">
        <f t="shared" si="9"/>
        <v>0</v>
      </c>
      <c r="Z27" s="98">
        <f t="shared" si="9"/>
        <v>0</v>
      </c>
      <c r="AA27" s="98">
        <f t="shared" si="9"/>
        <v>0</v>
      </c>
      <c r="AB27" s="98">
        <f t="shared" si="9"/>
        <v>0</v>
      </c>
      <c r="AC27" s="98">
        <f t="shared" si="9"/>
        <v>0</v>
      </c>
      <c r="AD27" s="98">
        <f>AD15+AD17</f>
        <v>0</v>
      </c>
    </row>
    <row r="28" spans="1:30" ht="11.25">
      <c r="A28" s="101" t="s">
        <v>15</v>
      </c>
      <c r="B28" s="140" t="s">
        <v>2</v>
      </c>
      <c r="C28" s="98">
        <f aca="true" t="shared" si="10" ref="C28:G29">C4</f>
        <v>4365.305004000001</v>
      </c>
      <c r="D28" s="98">
        <f t="shared" si="10"/>
        <v>4613.111996</v>
      </c>
      <c r="E28" s="98">
        <f t="shared" si="10"/>
        <v>287.21699</v>
      </c>
      <c r="F28" s="98">
        <f t="shared" si="10"/>
        <v>310.708725</v>
      </c>
      <c r="G28" s="98">
        <f t="shared" si="10"/>
        <v>208.78360999999998</v>
      </c>
      <c r="H28" s="98">
        <f aca="true" t="shared" si="11" ref="H28:Q28">H4</f>
        <v>266.217122</v>
      </c>
      <c r="I28" s="98">
        <f t="shared" si="11"/>
        <v>263.131076</v>
      </c>
      <c r="J28" s="98">
        <f t="shared" si="11"/>
        <v>211.29333499999998</v>
      </c>
      <c r="K28" s="98">
        <f t="shared" si="11"/>
        <v>282.04018899999994</v>
      </c>
      <c r="L28" s="98">
        <f t="shared" si="11"/>
        <v>307.2407110000001</v>
      </c>
      <c r="M28" s="98">
        <f t="shared" si="11"/>
        <v>242.41582799999998</v>
      </c>
      <c r="N28" s="98">
        <f t="shared" si="11"/>
        <v>256.09688</v>
      </c>
      <c r="O28" s="98">
        <f t="shared" si="11"/>
        <v>232.80707499999997</v>
      </c>
      <c r="P28" s="98">
        <f t="shared" si="11"/>
        <v>190.89722</v>
      </c>
      <c r="Q28" s="98">
        <f t="shared" si="11"/>
        <v>3058.8487609999997</v>
      </c>
      <c r="R28" s="98">
        <f aca="true" t="shared" si="12" ref="R28:AC28">R4</f>
        <v>214.396725</v>
      </c>
      <c r="S28" s="98">
        <f t="shared" si="12"/>
        <v>208.20760000000004</v>
      </c>
      <c r="T28" s="98">
        <f t="shared" si="12"/>
        <v>221.75891000000001</v>
      </c>
      <c r="U28" s="98">
        <f t="shared" si="12"/>
        <v>265.56109999999995</v>
      </c>
      <c r="V28" s="98">
        <f t="shared" si="12"/>
        <v>252.26531</v>
      </c>
      <c r="W28" s="98">
        <f t="shared" si="12"/>
        <v>434.462829</v>
      </c>
      <c r="X28" s="98">
        <f t="shared" si="12"/>
        <v>0</v>
      </c>
      <c r="Y28" s="98">
        <f t="shared" si="12"/>
        <v>0</v>
      </c>
      <c r="Z28" s="98">
        <f t="shared" si="12"/>
        <v>0</v>
      </c>
      <c r="AA28" s="98">
        <f t="shared" si="12"/>
        <v>0</v>
      </c>
      <c r="AB28" s="98">
        <f t="shared" si="12"/>
        <v>0</v>
      </c>
      <c r="AC28" s="98">
        <f t="shared" si="12"/>
        <v>0</v>
      </c>
      <c r="AD28" s="98">
        <f>AD4</f>
        <v>0</v>
      </c>
    </row>
    <row r="29" spans="1:30" ht="11.25">
      <c r="A29" s="101" t="s">
        <v>16</v>
      </c>
      <c r="B29" s="141" t="s">
        <v>3</v>
      </c>
      <c r="C29" s="98">
        <f t="shared" si="10"/>
        <v>23028.01030999999</v>
      </c>
      <c r="D29" s="98">
        <f t="shared" si="10"/>
        <v>22872.609150000004</v>
      </c>
      <c r="E29" s="98">
        <f t="shared" si="10"/>
        <v>2102.247738</v>
      </c>
      <c r="F29" s="98">
        <f t="shared" si="10"/>
        <v>1656.5610020000001</v>
      </c>
      <c r="G29" s="98">
        <f t="shared" si="10"/>
        <v>1840.4254440000002</v>
      </c>
      <c r="H29" s="98">
        <f aca="true" t="shared" si="13" ref="H29:Q29">H5</f>
        <v>2108.527213</v>
      </c>
      <c r="I29" s="98">
        <f t="shared" si="13"/>
        <v>2291.9346069999997</v>
      </c>
      <c r="J29" s="98">
        <f t="shared" si="13"/>
        <v>2563.8840080000004</v>
      </c>
      <c r="K29" s="98">
        <f t="shared" si="13"/>
        <v>2085.921821</v>
      </c>
      <c r="L29" s="98">
        <f t="shared" si="13"/>
        <v>2222.6055690000003</v>
      </c>
      <c r="M29" s="98">
        <f t="shared" si="13"/>
        <v>2098.8341060000002</v>
      </c>
      <c r="N29" s="98">
        <f t="shared" si="13"/>
        <v>2034.86084</v>
      </c>
      <c r="O29" s="98">
        <f t="shared" si="13"/>
        <v>2271.0333060000003</v>
      </c>
      <c r="P29" s="98">
        <f t="shared" si="13"/>
        <v>2068.923698</v>
      </c>
      <c r="Q29" s="98">
        <f t="shared" si="13"/>
        <v>25345.759351999997</v>
      </c>
      <c r="R29" s="98">
        <f aca="true" t="shared" si="14" ref="R29:AC29">R5</f>
        <v>1852.319353</v>
      </c>
      <c r="S29" s="98">
        <f t="shared" si="14"/>
        <v>1858.7891060000002</v>
      </c>
      <c r="T29" s="98">
        <f t="shared" si="14"/>
        <v>1944.755602</v>
      </c>
      <c r="U29" s="98">
        <f t="shared" si="14"/>
        <v>2016.111481</v>
      </c>
      <c r="V29" s="98">
        <f t="shared" si="14"/>
        <v>2182.1858620000003</v>
      </c>
      <c r="W29" s="98">
        <f t="shared" si="14"/>
        <v>2333.345624</v>
      </c>
      <c r="X29" s="98">
        <f t="shared" si="14"/>
        <v>0</v>
      </c>
      <c r="Y29" s="98">
        <f t="shared" si="14"/>
        <v>0</v>
      </c>
      <c r="Z29" s="98">
        <f t="shared" si="14"/>
        <v>0</v>
      </c>
      <c r="AA29" s="98">
        <f t="shared" si="14"/>
        <v>0</v>
      </c>
      <c r="AB29" s="98">
        <f t="shared" si="14"/>
        <v>0</v>
      </c>
      <c r="AC29" s="98">
        <f t="shared" si="14"/>
        <v>0</v>
      </c>
      <c r="AD29" s="98">
        <f>AD5</f>
        <v>0</v>
      </c>
    </row>
    <row r="30" spans="1:30" ht="11.25">
      <c r="A30" s="102" t="s">
        <v>19</v>
      </c>
      <c r="B30" s="140" t="s">
        <v>2</v>
      </c>
      <c r="C30" s="98">
        <f aca="true" t="shared" si="15" ref="C30:G31">C8+C10</f>
        <v>726.503885</v>
      </c>
      <c r="D30" s="98">
        <f t="shared" si="15"/>
        <v>368.946031</v>
      </c>
      <c r="E30" s="98">
        <f t="shared" si="15"/>
        <v>17.880487000000002</v>
      </c>
      <c r="F30" s="98">
        <f t="shared" si="15"/>
        <v>31.668670999999996</v>
      </c>
      <c r="G30" s="98">
        <f t="shared" si="15"/>
        <v>27.37620400000001</v>
      </c>
      <c r="H30" s="98">
        <f aca="true" t="shared" si="16" ref="H30:Q30">H8+H10</f>
        <v>28.166455000000003</v>
      </c>
      <c r="I30" s="98">
        <f t="shared" si="16"/>
        <v>46.674454</v>
      </c>
      <c r="J30" s="98">
        <f t="shared" si="16"/>
        <v>53.392289000000005</v>
      </c>
      <c r="K30" s="98">
        <f t="shared" si="16"/>
        <v>32.746742</v>
      </c>
      <c r="L30" s="98">
        <f t="shared" si="16"/>
        <v>57.33232999999999</v>
      </c>
      <c r="M30" s="98">
        <f t="shared" si="16"/>
        <v>26.160366999999997</v>
      </c>
      <c r="N30" s="98">
        <f t="shared" si="16"/>
        <v>65.627811</v>
      </c>
      <c r="O30" s="98">
        <f t="shared" si="16"/>
        <v>74.57785299999999</v>
      </c>
      <c r="P30" s="98">
        <f t="shared" si="16"/>
        <v>36.429751</v>
      </c>
      <c r="Q30" s="98">
        <f t="shared" si="16"/>
        <v>498.033414</v>
      </c>
      <c r="R30" s="98">
        <f aca="true" t="shared" si="17" ref="R30:AC30">R8+R10</f>
        <v>35.239577</v>
      </c>
      <c r="S30" s="98">
        <f t="shared" si="17"/>
        <v>49.59336799999999</v>
      </c>
      <c r="T30" s="98">
        <f t="shared" si="17"/>
        <v>53.252967</v>
      </c>
      <c r="U30" s="98">
        <f t="shared" si="17"/>
        <v>40.518896999999996</v>
      </c>
      <c r="V30" s="98">
        <f t="shared" si="17"/>
        <v>49.434785000000005</v>
      </c>
      <c r="W30" s="98">
        <f t="shared" si="17"/>
        <v>31.310728000000005</v>
      </c>
      <c r="X30" s="98">
        <f t="shared" si="17"/>
        <v>0</v>
      </c>
      <c r="Y30" s="98">
        <f t="shared" si="17"/>
        <v>0</v>
      </c>
      <c r="Z30" s="98">
        <f t="shared" si="17"/>
        <v>0</v>
      </c>
      <c r="AA30" s="98">
        <f t="shared" si="17"/>
        <v>0</v>
      </c>
      <c r="AB30" s="98">
        <f t="shared" si="17"/>
        <v>0</v>
      </c>
      <c r="AC30" s="98">
        <f t="shared" si="17"/>
        <v>0</v>
      </c>
      <c r="AD30" s="98">
        <f>AD8+AD10</f>
        <v>0</v>
      </c>
    </row>
    <row r="31" spans="1:30" ht="11.25">
      <c r="A31" s="102" t="s">
        <v>20</v>
      </c>
      <c r="B31" s="141" t="s">
        <v>3</v>
      </c>
      <c r="C31" s="98">
        <f t="shared" si="15"/>
        <v>7162.143414</v>
      </c>
      <c r="D31" s="98">
        <f t="shared" si="15"/>
        <v>7727.040228999999</v>
      </c>
      <c r="E31" s="98">
        <f t="shared" si="15"/>
        <v>545.771894</v>
      </c>
      <c r="F31" s="98">
        <f t="shared" si="15"/>
        <v>490.17919399999994</v>
      </c>
      <c r="G31" s="98">
        <f t="shared" si="15"/>
        <v>478.80428599999993</v>
      </c>
      <c r="H31" s="98">
        <f aca="true" t="shared" si="18" ref="H31:P31">H9+H11</f>
        <v>550.788503</v>
      </c>
      <c r="I31" s="98">
        <f t="shared" si="18"/>
        <v>752.39108</v>
      </c>
      <c r="J31" s="98">
        <f t="shared" si="18"/>
        <v>535.036284</v>
      </c>
      <c r="K31" s="98">
        <f t="shared" si="18"/>
        <v>511.34486900000013</v>
      </c>
      <c r="L31" s="98">
        <f t="shared" si="18"/>
        <v>650.038</v>
      </c>
      <c r="M31" s="98">
        <f t="shared" si="18"/>
        <v>521.470713</v>
      </c>
      <c r="N31" s="98">
        <f t="shared" si="18"/>
        <v>495.186243</v>
      </c>
      <c r="O31" s="98">
        <f t="shared" si="18"/>
        <v>701.9033439999998</v>
      </c>
      <c r="P31" s="98">
        <f t="shared" si="18"/>
        <v>598.6325979999999</v>
      </c>
      <c r="Q31" s="98">
        <f>Q9+Q11</f>
        <v>6831.547008000001</v>
      </c>
      <c r="R31" s="98">
        <f aca="true" t="shared" si="19" ref="R31:AC31">R9+R11</f>
        <v>525.149167</v>
      </c>
      <c r="S31" s="98">
        <f t="shared" si="19"/>
        <v>561.552591</v>
      </c>
      <c r="T31" s="98">
        <f t="shared" si="19"/>
        <v>529.763191</v>
      </c>
      <c r="U31" s="98">
        <f t="shared" si="19"/>
        <v>492.329594</v>
      </c>
      <c r="V31" s="98">
        <f t="shared" si="19"/>
        <v>838.363053</v>
      </c>
      <c r="W31" s="98">
        <f t="shared" si="19"/>
        <v>531.4981080000001</v>
      </c>
      <c r="X31" s="98">
        <f t="shared" si="19"/>
        <v>0</v>
      </c>
      <c r="Y31" s="98">
        <f t="shared" si="19"/>
        <v>0</v>
      </c>
      <c r="Z31" s="98">
        <f t="shared" si="19"/>
        <v>0</v>
      </c>
      <c r="AA31" s="98">
        <f t="shared" si="19"/>
        <v>0</v>
      </c>
      <c r="AB31" s="98">
        <f t="shared" si="19"/>
        <v>0</v>
      </c>
      <c r="AC31" s="98">
        <f t="shared" si="19"/>
        <v>0</v>
      </c>
      <c r="AD31" s="98">
        <f>AD9+AD11</f>
        <v>0</v>
      </c>
    </row>
    <row r="32" spans="1:30" ht="11.25">
      <c r="A32" s="103" t="s">
        <v>17</v>
      </c>
      <c r="B32" s="140" t="s">
        <v>2</v>
      </c>
      <c r="C32" s="98">
        <f aca="true" t="shared" si="20" ref="C32:G33">C18</f>
        <v>41520.93714699999</v>
      </c>
      <c r="D32" s="98">
        <f t="shared" si="20"/>
        <v>46730.311609000004</v>
      </c>
      <c r="E32" s="98">
        <f t="shared" si="20"/>
        <v>4434.989685</v>
      </c>
      <c r="F32" s="98">
        <f t="shared" si="20"/>
        <v>3672.2981849999987</v>
      </c>
      <c r="G32" s="98">
        <f t="shared" si="20"/>
        <v>4279.821767999997</v>
      </c>
      <c r="H32" s="98">
        <f aca="true" t="shared" si="21" ref="H32:Q32">H18</f>
        <v>3828.4120780000003</v>
      </c>
      <c r="I32" s="98">
        <f t="shared" si="21"/>
        <v>4595.908115999999</v>
      </c>
      <c r="J32" s="98">
        <f t="shared" si="21"/>
        <v>3796.550747999999</v>
      </c>
      <c r="K32" s="98">
        <f t="shared" si="21"/>
        <v>4190.263582</v>
      </c>
      <c r="L32" s="98">
        <f t="shared" si="21"/>
        <v>4242.153143000001</v>
      </c>
      <c r="M32" s="98">
        <f t="shared" si="21"/>
        <v>3715.83792</v>
      </c>
      <c r="N32" s="98">
        <f t="shared" si="21"/>
        <v>4053.000316</v>
      </c>
      <c r="O32" s="98">
        <f t="shared" si="21"/>
        <v>4599.619561999997</v>
      </c>
      <c r="P32" s="98">
        <f t="shared" si="21"/>
        <v>3618.1946529999996</v>
      </c>
      <c r="Q32" s="98">
        <f t="shared" si="21"/>
        <v>49027.04975600003</v>
      </c>
      <c r="R32" s="98">
        <f aca="true" t="shared" si="22" ref="R32:AC32">R18</f>
        <v>3407.6917169999997</v>
      </c>
      <c r="S32" s="98">
        <f t="shared" si="22"/>
        <v>4103.837287</v>
      </c>
      <c r="T32" s="98">
        <f t="shared" si="22"/>
        <v>4874.299187999998</v>
      </c>
      <c r="U32" s="98">
        <f t="shared" si="22"/>
        <v>4091.2477759999992</v>
      </c>
      <c r="V32" s="98">
        <f t="shared" si="22"/>
        <v>4970.704208000002</v>
      </c>
      <c r="W32" s="98">
        <f t="shared" si="22"/>
        <v>5692.799943999999</v>
      </c>
      <c r="X32" s="98">
        <f t="shared" si="22"/>
        <v>0</v>
      </c>
      <c r="Y32" s="98">
        <f t="shared" si="22"/>
        <v>0</v>
      </c>
      <c r="Z32" s="98">
        <f t="shared" si="22"/>
        <v>0</v>
      </c>
      <c r="AA32" s="98">
        <f t="shared" si="22"/>
        <v>0</v>
      </c>
      <c r="AB32" s="98">
        <f t="shared" si="22"/>
        <v>0</v>
      </c>
      <c r="AC32" s="98">
        <f t="shared" si="22"/>
        <v>0</v>
      </c>
      <c r="AD32" s="98">
        <f>AD18</f>
        <v>0</v>
      </c>
    </row>
    <row r="33" spans="1:30" ht="11.25">
      <c r="A33" s="103" t="s">
        <v>18</v>
      </c>
      <c r="B33" s="141" t="s">
        <v>3</v>
      </c>
      <c r="C33" s="98">
        <f t="shared" si="20"/>
        <v>150121.878768</v>
      </c>
      <c r="D33" s="98">
        <f t="shared" si="20"/>
        <v>155617.575583</v>
      </c>
      <c r="E33" s="98">
        <f t="shared" si="20"/>
        <v>12439.039416999998</v>
      </c>
      <c r="F33" s="98">
        <f t="shared" si="20"/>
        <v>12518.07598</v>
      </c>
      <c r="G33" s="98">
        <f t="shared" si="20"/>
        <v>13301.216850000008</v>
      </c>
      <c r="H33" s="98">
        <f aca="true" t="shared" si="23" ref="H33:Q33">H19</f>
        <v>14282.025757</v>
      </c>
      <c r="I33" s="98">
        <f t="shared" si="23"/>
        <v>15180.483236</v>
      </c>
      <c r="J33" s="98">
        <f t="shared" si="23"/>
        <v>14038.407375000004</v>
      </c>
      <c r="K33" s="98">
        <f t="shared" si="23"/>
        <v>12459.119129</v>
      </c>
      <c r="L33" s="98">
        <f t="shared" si="23"/>
        <v>14432.510855999999</v>
      </c>
      <c r="M33" s="98">
        <f t="shared" si="23"/>
        <v>12864.772052000002</v>
      </c>
      <c r="N33" s="98">
        <f t="shared" si="23"/>
        <v>12771.3739</v>
      </c>
      <c r="O33" s="98">
        <f t="shared" si="23"/>
        <v>13440.432408</v>
      </c>
      <c r="P33" s="98">
        <f t="shared" si="23"/>
        <v>11914.374740999998</v>
      </c>
      <c r="Q33" s="98">
        <f t="shared" si="23"/>
        <v>159641.8317010001</v>
      </c>
      <c r="R33" s="98">
        <f aca="true" t="shared" si="24" ref="R33:AC33">R19</f>
        <v>12728.303329999999</v>
      </c>
      <c r="S33" s="98">
        <f t="shared" si="24"/>
        <v>13315.814746999995</v>
      </c>
      <c r="T33" s="98">
        <f t="shared" si="24"/>
        <v>12998.020448000003</v>
      </c>
      <c r="U33" s="98">
        <f t="shared" si="24"/>
        <v>14254.416347999997</v>
      </c>
      <c r="V33" s="98">
        <f t="shared" si="24"/>
        <v>16940.885060000004</v>
      </c>
      <c r="W33" s="98">
        <f t="shared" si="24"/>
        <v>13538.459017000003</v>
      </c>
      <c r="X33" s="98">
        <f t="shared" si="24"/>
        <v>0</v>
      </c>
      <c r="Y33" s="98">
        <f t="shared" si="24"/>
        <v>0</v>
      </c>
      <c r="Z33" s="98">
        <f t="shared" si="24"/>
        <v>0</v>
      </c>
      <c r="AA33" s="98">
        <f t="shared" si="24"/>
        <v>0</v>
      </c>
      <c r="AB33" s="98">
        <f t="shared" si="24"/>
        <v>0</v>
      </c>
      <c r="AC33" s="98">
        <f t="shared" si="24"/>
        <v>0</v>
      </c>
      <c r="AD33" s="98">
        <f>AD19</f>
        <v>0</v>
      </c>
    </row>
    <row r="34" spans="1:30" ht="12" thickBot="1">
      <c r="A34" s="104" t="s">
        <v>21</v>
      </c>
      <c r="B34" s="140" t="s">
        <v>2</v>
      </c>
      <c r="C34" s="98">
        <f aca="true" t="shared" si="25" ref="C34:G35">C6</f>
        <v>3084.8026840000007</v>
      </c>
      <c r="D34" s="98">
        <f t="shared" si="25"/>
        <v>3578.8382209999986</v>
      </c>
      <c r="E34" s="98">
        <f t="shared" si="25"/>
        <v>369.52053599999994</v>
      </c>
      <c r="F34" s="98">
        <f t="shared" si="25"/>
        <v>245.62918200000004</v>
      </c>
      <c r="G34" s="98">
        <f t="shared" si="25"/>
        <v>337.219044</v>
      </c>
      <c r="H34" s="98">
        <f aca="true" t="shared" si="26" ref="H34:Q34">H6</f>
        <v>400.8899180000001</v>
      </c>
      <c r="I34" s="98">
        <f t="shared" si="26"/>
        <v>433.233216</v>
      </c>
      <c r="J34" s="98">
        <f t="shared" si="26"/>
        <v>399.8734390000001</v>
      </c>
      <c r="K34" s="98">
        <f t="shared" si="26"/>
        <v>487.987916</v>
      </c>
      <c r="L34" s="98">
        <f t="shared" si="26"/>
        <v>566.952836</v>
      </c>
      <c r="M34" s="98">
        <f t="shared" si="26"/>
        <v>424.275937</v>
      </c>
      <c r="N34" s="98">
        <f t="shared" si="26"/>
        <v>393.89553699999993</v>
      </c>
      <c r="O34" s="98">
        <f t="shared" si="26"/>
        <v>613.774811</v>
      </c>
      <c r="P34" s="98">
        <f t="shared" si="26"/>
        <v>375.725019</v>
      </c>
      <c r="Q34" s="98">
        <f t="shared" si="26"/>
        <v>5048.977390999999</v>
      </c>
      <c r="R34" s="98">
        <f aca="true" t="shared" si="27" ref="R34:AC34">R6</f>
        <v>374.429371</v>
      </c>
      <c r="S34" s="98">
        <f t="shared" si="27"/>
        <v>370.479721</v>
      </c>
      <c r="T34" s="98">
        <f t="shared" si="27"/>
        <v>409.547387</v>
      </c>
      <c r="U34" s="98">
        <f t="shared" si="27"/>
        <v>440.46502300000003</v>
      </c>
      <c r="V34" s="98">
        <f t="shared" si="27"/>
        <v>455.90577799999994</v>
      </c>
      <c r="W34" s="98">
        <f t="shared" si="27"/>
        <v>416.625369</v>
      </c>
      <c r="X34" s="98">
        <f t="shared" si="27"/>
        <v>0</v>
      </c>
      <c r="Y34" s="98">
        <f t="shared" si="27"/>
        <v>0</v>
      </c>
      <c r="Z34" s="98">
        <f t="shared" si="27"/>
        <v>0</v>
      </c>
      <c r="AA34" s="98">
        <f t="shared" si="27"/>
        <v>0</v>
      </c>
      <c r="AB34" s="98">
        <f t="shared" si="27"/>
        <v>0</v>
      </c>
      <c r="AC34" s="98">
        <f t="shared" si="27"/>
        <v>0</v>
      </c>
      <c r="AD34" s="98">
        <f>AD6</f>
        <v>0</v>
      </c>
    </row>
    <row r="35" spans="1:30" ht="11.25">
      <c r="A35" s="105" t="s">
        <v>22</v>
      </c>
      <c r="B35" s="141" t="s">
        <v>3</v>
      </c>
      <c r="C35" s="98">
        <f t="shared" si="25"/>
        <v>16971.170328999993</v>
      </c>
      <c r="D35" s="98">
        <f t="shared" si="25"/>
        <v>16234.962925999998</v>
      </c>
      <c r="E35" s="98">
        <f t="shared" si="25"/>
        <v>1129.2457470000002</v>
      </c>
      <c r="F35" s="98">
        <f t="shared" si="25"/>
        <v>1108.596</v>
      </c>
      <c r="G35" s="98">
        <f t="shared" si="25"/>
        <v>1319.8530309999999</v>
      </c>
      <c r="H35" s="98">
        <f aca="true" t="shared" si="28" ref="H35:Q35">H7</f>
        <v>1306.199601</v>
      </c>
      <c r="I35" s="98">
        <f t="shared" si="28"/>
        <v>1185.391178</v>
      </c>
      <c r="J35" s="98">
        <f t="shared" si="28"/>
        <v>893.3488319999999</v>
      </c>
      <c r="K35" s="98">
        <f t="shared" si="28"/>
        <v>1311.2801019999997</v>
      </c>
      <c r="L35" s="98">
        <f t="shared" si="28"/>
        <v>1002.377215</v>
      </c>
      <c r="M35" s="98">
        <f t="shared" si="28"/>
        <v>1250.384982</v>
      </c>
      <c r="N35" s="98">
        <f t="shared" si="28"/>
        <v>1145.1296639999998</v>
      </c>
      <c r="O35" s="98">
        <f t="shared" si="28"/>
        <v>1173.140188</v>
      </c>
      <c r="P35" s="98">
        <f t="shared" si="28"/>
        <v>1080.9012010000001</v>
      </c>
      <c r="Q35" s="98">
        <f t="shared" si="28"/>
        <v>13905.847740999996</v>
      </c>
      <c r="R35" s="98">
        <f aca="true" t="shared" si="29" ref="R35:AC35">R7</f>
        <v>1120.776858</v>
      </c>
      <c r="S35" s="98">
        <f t="shared" si="29"/>
        <v>1035.260642</v>
      </c>
      <c r="T35" s="98">
        <f t="shared" si="29"/>
        <v>847.320966</v>
      </c>
      <c r="U35" s="98">
        <f t="shared" si="29"/>
        <v>1564.204592</v>
      </c>
      <c r="V35" s="98">
        <f t="shared" si="29"/>
        <v>1225.914812</v>
      </c>
      <c r="W35" s="98">
        <f t="shared" si="29"/>
        <v>1100.793412</v>
      </c>
      <c r="X35" s="98">
        <f t="shared" si="29"/>
        <v>0</v>
      </c>
      <c r="Y35" s="98">
        <f t="shared" si="29"/>
        <v>0</v>
      </c>
      <c r="Z35" s="98">
        <f t="shared" si="29"/>
        <v>0</v>
      </c>
      <c r="AA35" s="98">
        <f t="shared" si="29"/>
        <v>0</v>
      </c>
      <c r="AB35" s="98">
        <f t="shared" si="29"/>
        <v>0</v>
      </c>
      <c r="AC35" s="98">
        <f t="shared" si="29"/>
        <v>0</v>
      </c>
      <c r="AD35" s="98">
        <f>AD7</f>
        <v>0</v>
      </c>
    </row>
    <row r="36" ht="11.25">
      <c r="C36" s="142"/>
    </row>
    <row r="37" spans="1:6" ht="12">
      <c r="A37" s="106"/>
      <c r="B37" s="107"/>
      <c r="C37" s="167" t="s">
        <v>184</v>
      </c>
      <c r="D37" s="164" t="s">
        <v>183</v>
      </c>
      <c r="E37" s="138"/>
      <c r="F37" s="139"/>
    </row>
    <row r="38" spans="1:30" ht="11.25">
      <c r="A38" s="262" t="s">
        <v>187</v>
      </c>
      <c r="B38" s="262" t="s">
        <v>23</v>
      </c>
      <c r="C38" s="192">
        <v>2016</v>
      </c>
      <c r="D38" s="192">
        <v>2017</v>
      </c>
      <c r="E38" s="204">
        <v>43101</v>
      </c>
      <c r="F38" s="93">
        <v>43132</v>
      </c>
      <c r="G38" s="93">
        <v>43160</v>
      </c>
      <c r="H38" s="93">
        <v>43191</v>
      </c>
      <c r="I38" s="93">
        <v>43221</v>
      </c>
      <c r="J38" s="93">
        <v>43252</v>
      </c>
      <c r="K38" s="93">
        <v>43282</v>
      </c>
      <c r="L38" s="93">
        <v>43313</v>
      </c>
      <c r="M38" s="93">
        <v>43344</v>
      </c>
      <c r="N38" s="93">
        <v>43374</v>
      </c>
      <c r="O38" s="93">
        <v>43405</v>
      </c>
      <c r="P38" s="93">
        <v>43435</v>
      </c>
      <c r="Q38" s="94">
        <v>2018</v>
      </c>
      <c r="R38" s="93">
        <v>43466</v>
      </c>
      <c r="S38" s="93">
        <v>43497</v>
      </c>
      <c r="T38" s="93">
        <v>43525</v>
      </c>
      <c r="U38" s="93">
        <v>43556</v>
      </c>
      <c r="V38" s="93">
        <v>43586</v>
      </c>
      <c r="W38" s="93">
        <v>43617</v>
      </c>
      <c r="X38" s="93">
        <v>43647</v>
      </c>
      <c r="Y38" s="93">
        <v>43678</v>
      </c>
      <c r="Z38" s="93">
        <v>43709</v>
      </c>
      <c r="AA38" s="93">
        <v>43739</v>
      </c>
      <c r="AB38" s="93">
        <v>43770</v>
      </c>
      <c r="AC38" s="93">
        <v>43800</v>
      </c>
      <c r="AD38" s="94">
        <v>2019</v>
      </c>
    </row>
    <row r="39" spans="1:30" ht="22.5">
      <c r="A39" s="263"/>
      <c r="B39" s="263"/>
      <c r="C39" s="201" t="s">
        <v>0</v>
      </c>
      <c r="D39" s="201" t="s">
        <v>0</v>
      </c>
      <c r="E39" s="199" t="s">
        <v>0</v>
      </c>
      <c r="F39" s="95" t="s">
        <v>0</v>
      </c>
      <c r="G39" s="95" t="s">
        <v>0</v>
      </c>
      <c r="H39" s="95" t="s">
        <v>0</v>
      </c>
      <c r="I39" s="95" t="s">
        <v>0</v>
      </c>
      <c r="J39" s="95" t="s">
        <v>0</v>
      </c>
      <c r="K39" s="95" t="s">
        <v>0</v>
      </c>
      <c r="L39" s="95" t="s">
        <v>0</v>
      </c>
      <c r="M39" s="95" t="s">
        <v>0</v>
      </c>
      <c r="N39" s="95" t="s">
        <v>0</v>
      </c>
      <c r="O39" s="95" t="s">
        <v>0</v>
      </c>
      <c r="P39" s="95" t="s">
        <v>0</v>
      </c>
      <c r="Q39" s="96" t="s">
        <v>0</v>
      </c>
      <c r="R39" s="95" t="s">
        <v>0</v>
      </c>
      <c r="S39" s="95" t="s">
        <v>0</v>
      </c>
      <c r="T39" s="95" t="s">
        <v>0</v>
      </c>
      <c r="U39" s="95" t="s">
        <v>0</v>
      </c>
      <c r="V39" s="95" t="s">
        <v>0</v>
      </c>
      <c r="W39" s="95" t="s">
        <v>0</v>
      </c>
      <c r="X39" s="95" t="s">
        <v>0</v>
      </c>
      <c r="Y39" s="95" t="s">
        <v>0</v>
      </c>
      <c r="Z39" s="95" t="s">
        <v>0</v>
      </c>
      <c r="AA39" s="95" t="s">
        <v>0</v>
      </c>
      <c r="AB39" s="95" t="s">
        <v>0</v>
      </c>
      <c r="AC39" s="95" t="s">
        <v>0</v>
      </c>
      <c r="AD39" s="96" t="s">
        <v>0</v>
      </c>
    </row>
    <row r="40" spans="1:30" ht="11.25">
      <c r="A40" s="253" t="s">
        <v>25</v>
      </c>
      <c r="B40" s="140" t="s">
        <v>2</v>
      </c>
      <c r="C40" s="205">
        <v>4482.489869</v>
      </c>
      <c r="D40" s="205">
        <v>5901.712222000002</v>
      </c>
      <c r="E40" s="127">
        <v>455.23240899999996</v>
      </c>
      <c r="F40" s="127">
        <v>365.71499</v>
      </c>
      <c r="G40" s="127">
        <v>350.52776</v>
      </c>
      <c r="H40" s="127">
        <v>277.40596500000004</v>
      </c>
      <c r="I40" s="127">
        <v>341.25791999999996</v>
      </c>
      <c r="J40" s="127">
        <v>274.03203499999995</v>
      </c>
      <c r="K40" s="127">
        <v>226.385358</v>
      </c>
      <c r="L40" s="127">
        <v>326.26907</v>
      </c>
      <c r="M40" s="127">
        <v>303.22920600000003</v>
      </c>
      <c r="N40" s="127">
        <v>261.887536</v>
      </c>
      <c r="O40" s="127">
        <v>271.940934</v>
      </c>
      <c r="P40" s="127">
        <v>196.211876</v>
      </c>
      <c r="Q40" s="127">
        <v>3650.095059</v>
      </c>
      <c r="R40" s="127">
        <v>252.07362799999999</v>
      </c>
      <c r="S40" s="127">
        <v>277.122156</v>
      </c>
      <c r="T40" s="127">
        <v>199.64712600000001</v>
      </c>
      <c r="U40" s="127">
        <v>214.19604999999999</v>
      </c>
      <c r="V40" s="127">
        <v>247.68961000000002</v>
      </c>
      <c r="W40" s="127">
        <v>245.074202</v>
      </c>
      <c r="X40" s="127"/>
      <c r="Y40" s="127"/>
      <c r="Z40" s="127"/>
      <c r="AA40" s="127"/>
      <c r="AB40" s="127"/>
      <c r="AC40" s="127"/>
      <c r="AD40" s="127"/>
    </row>
    <row r="41" spans="1:30" ht="11.25">
      <c r="A41" s="254"/>
      <c r="B41" s="141" t="s">
        <v>3</v>
      </c>
      <c r="C41" s="127">
        <v>3071.1793640000005</v>
      </c>
      <c r="D41" s="127">
        <v>2163.7604810000003</v>
      </c>
      <c r="E41" s="127">
        <v>416.878058</v>
      </c>
      <c r="F41" s="127">
        <v>414.80652000000003</v>
      </c>
      <c r="G41" s="127">
        <v>268.387354</v>
      </c>
      <c r="H41" s="127">
        <v>306.503936</v>
      </c>
      <c r="I41" s="127">
        <v>264.086728</v>
      </c>
      <c r="J41" s="127">
        <v>146.465048</v>
      </c>
      <c r="K41" s="127">
        <v>205.15855</v>
      </c>
      <c r="L41" s="127">
        <v>144.251838</v>
      </c>
      <c r="M41" s="127">
        <v>108.429568</v>
      </c>
      <c r="N41" s="127">
        <v>445.59</v>
      </c>
      <c r="O41" s="127">
        <v>354.26073999999994</v>
      </c>
      <c r="P41" s="127">
        <v>141.510072</v>
      </c>
      <c r="Q41" s="127">
        <v>3216.328412</v>
      </c>
      <c r="R41" s="127">
        <v>220.65868</v>
      </c>
      <c r="S41" s="127">
        <v>150.01115999999996</v>
      </c>
      <c r="T41" s="127">
        <v>132.15219</v>
      </c>
      <c r="U41" s="127">
        <v>164.30367999999999</v>
      </c>
      <c r="V41" s="127">
        <v>213.10326400000002</v>
      </c>
      <c r="W41" s="127">
        <v>160.15312</v>
      </c>
      <c r="X41" s="127"/>
      <c r="Y41" s="127"/>
      <c r="Z41" s="127"/>
      <c r="AA41" s="127"/>
      <c r="AB41" s="127"/>
      <c r="AC41" s="127"/>
      <c r="AD41" s="127"/>
    </row>
    <row r="42" spans="1:30" ht="11.25">
      <c r="A42" s="253" t="s">
        <v>26</v>
      </c>
      <c r="B42" s="140" t="s">
        <v>2</v>
      </c>
      <c r="C42" s="127">
        <v>21176.930404000006</v>
      </c>
      <c r="D42" s="127">
        <v>22749.246059</v>
      </c>
      <c r="E42" s="127">
        <v>3749.317081</v>
      </c>
      <c r="F42" s="127">
        <v>2608.687918</v>
      </c>
      <c r="G42" s="127">
        <v>2730.350498</v>
      </c>
      <c r="H42" s="127">
        <v>2831.730210000001</v>
      </c>
      <c r="I42" s="127">
        <v>2041.6538980000003</v>
      </c>
      <c r="J42" s="127">
        <v>2597.455876</v>
      </c>
      <c r="K42" s="127">
        <v>1938.8716320000005</v>
      </c>
      <c r="L42" s="127">
        <v>2843.9778719999995</v>
      </c>
      <c r="M42" s="127">
        <v>1927.769246</v>
      </c>
      <c r="N42" s="127">
        <v>3459.21222</v>
      </c>
      <c r="O42" s="127">
        <v>3157.507916</v>
      </c>
      <c r="P42" s="127">
        <v>2908.7340499999996</v>
      </c>
      <c r="Q42" s="127">
        <v>32795.268417</v>
      </c>
      <c r="R42" s="127">
        <v>4186.063508</v>
      </c>
      <c r="S42" s="127">
        <v>3101.5234100000007</v>
      </c>
      <c r="T42" s="127">
        <v>3704.642672000001</v>
      </c>
      <c r="U42" s="127">
        <v>3317.9105680000002</v>
      </c>
      <c r="V42" s="127">
        <v>2285.811406</v>
      </c>
      <c r="W42" s="127">
        <v>2023.080186</v>
      </c>
      <c r="X42" s="127"/>
      <c r="Y42" s="127"/>
      <c r="Z42" s="127"/>
      <c r="AA42" s="127"/>
      <c r="AB42" s="127"/>
      <c r="AC42" s="127"/>
      <c r="AD42" s="127"/>
    </row>
    <row r="43" spans="1:30" ht="11.25">
      <c r="A43" s="254"/>
      <c r="B43" s="141" t="s">
        <v>3</v>
      </c>
      <c r="C43" s="127">
        <v>14190.587196000002</v>
      </c>
      <c r="D43" s="127">
        <v>11423.661326</v>
      </c>
      <c r="E43" s="127">
        <v>830.99302</v>
      </c>
      <c r="F43" s="127">
        <v>977.5292130000001</v>
      </c>
      <c r="G43" s="127">
        <v>1087.752919</v>
      </c>
      <c r="H43" s="127">
        <v>1249.095876</v>
      </c>
      <c r="I43" s="127">
        <v>1759.9178080000002</v>
      </c>
      <c r="J43" s="127">
        <v>1053.9237940000003</v>
      </c>
      <c r="K43" s="127">
        <v>1635.792593</v>
      </c>
      <c r="L43" s="127">
        <v>1013.8987869999999</v>
      </c>
      <c r="M43" s="127">
        <v>1405.88682</v>
      </c>
      <c r="N43" s="127">
        <v>1368.080492</v>
      </c>
      <c r="O43" s="127">
        <v>1352.1863939999998</v>
      </c>
      <c r="P43" s="127">
        <v>828.4163790000001</v>
      </c>
      <c r="Q43" s="127">
        <v>14563.474095000001</v>
      </c>
      <c r="R43" s="127">
        <v>1072.8142740000003</v>
      </c>
      <c r="S43" s="127">
        <v>1488.857232</v>
      </c>
      <c r="T43" s="127">
        <v>1291.495084</v>
      </c>
      <c r="U43" s="127">
        <v>1290.3963159999998</v>
      </c>
      <c r="V43" s="127">
        <v>1888.8229099999996</v>
      </c>
      <c r="W43" s="127">
        <v>1168.6596439999998</v>
      </c>
      <c r="X43" s="127"/>
      <c r="Y43" s="127"/>
      <c r="Z43" s="127"/>
      <c r="AA43" s="127"/>
      <c r="AB43" s="127"/>
      <c r="AC43" s="127"/>
      <c r="AD43" s="127"/>
    </row>
    <row r="44" spans="1:30" ht="11.25">
      <c r="A44" s="253" t="s">
        <v>27</v>
      </c>
      <c r="B44" s="140" t="s">
        <v>2</v>
      </c>
      <c r="C44" s="127">
        <v>85577.68596400002</v>
      </c>
      <c r="D44" s="127">
        <v>83722.70001799999</v>
      </c>
      <c r="E44" s="127">
        <v>6207.649455</v>
      </c>
      <c r="F44" s="127">
        <v>6060.55598</v>
      </c>
      <c r="G44" s="127">
        <v>6504.133619000001</v>
      </c>
      <c r="H44" s="127">
        <v>6856.64324</v>
      </c>
      <c r="I44" s="127">
        <v>7612.07987</v>
      </c>
      <c r="J44" s="127">
        <v>7513.732768</v>
      </c>
      <c r="K44" s="127">
        <v>8317.300746</v>
      </c>
      <c r="L44" s="127">
        <v>9373.611599000002</v>
      </c>
      <c r="M44" s="127">
        <v>4224.83742</v>
      </c>
      <c r="N44" s="127">
        <v>8424.451347</v>
      </c>
      <c r="O44" s="127">
        <v>6634.872046</v>
      </c>
      <c r="P44" s="127">
        <v>5332.60854</v>
      </c>
      <c r="Q44" s="127">
        <v>83062.47662999993</v>
      </c>
      <c r="R44" s="127">
        <v>6515.620470000001</v>
      </c>
      <c r="S44" s="127">
        <v>6499.423928000001</v>
      </c>
      <c r="T44" s="127">
        <v>6622.021014000002</v>
      </c>
      <c r="U44" s="127">
        <v>4618.34784</v>
      </c>
      <c r="V44" s="127">
        <v>7411.90769</v>
      </c>
      <c r="W44" s="127">
        <v>6591.991692</v>
      </c>
      <c r="X44" s="127"/>
      <c r="Y44" s="127"/>
      <c r="Z44" s="127"/>
      <c r="AA44" s="127"/>
      <c r="AB44" s="127"/>
      <c r="AC44" s="127"/>
      <c r="AD44" s="127"/>
    </row>
    <row r="45" spans="1:30" ht="11.25">
      <c r="A45" s="254"/>
      <c r="B45" s="141" t="s">
        <v>3</v>
      </c>
      <c r="C45" s="127">
        <v>153665.99401100006</v>
      </c>
      <c r="D45" s="127">
        <v>145674.117563</v>
      </c>
      <c r="E45" s="127">
        <v>12433.251453999997</v>
      </c>
      <c r="F45" s="127">
        <v>12329.419114999999</v>
      </c>
      <c r="G45" s="127">
        <v>12766.759086</v>
      </c>
      <c r="H45" s="127">
        <v>13907.868804</v>
      </c>
      <c r="I45" s="127">
        <v>15323.986946</v>
      </c>
      <c r="J45" s="127">
        <v>13220.084795999996</v>
      </c>
      <c r="K45" s="127">
        <v>14842.212428</v>
      </c>
      <c r="L45" s="127">
        <v>13432.098392000002</v>
      </c>
      <c r="M45" s="127">
        <v>12923.489202</v>
      </c>
      <c r="N45" s="127">
        <v>16536.537904</v>
      </c>
      <c r="O45" s="127">
        <v>12092.820604000002</v>
      </c>
      <c r="P45" s="127">
        <v>10685.584732</v>
      </c>
      <c r="Q45" s="127">
        <v>160494.11346299996</v>
      </c>
      <c r="R45" s="127">
        <v>11785.045334999999</v>
      </c>
      <c r="S45" s="127">
        <v>11343.922294</v>
      </c>
      <c r="T45" s="127">
        <v>11591.455058</v>
      </c>
      <c r="U45" s="127">
        <v>12273.842204</v>
      </c>
      <c r="V45" s="127">
        <v>12900.033114000002</v>
      </c>
      <c r="W45" s="127">
        <v>11055.930012000003</v>
      </c>
      <c r="X45" s="127"/>
      <c r="Y45" s="127"/>
      <c r="Z45" s="127"/>
      <c r="AA45" s="127"/>
      <c r="AB45" s="127"/>
      <c r="AC45" s="127"/>
      <c r="AD45" s="127"/>
    </row>
    <row r="46" spans="1:30" ht="11.25">
      <c r="A46" s="253" t="s">
        <v>28</v>
      </c>
      <c r="B46" s="140" t="s">
        <v>2</v>
      </c>
      <c r="C46" s="127">
        <v>38217.434152000016</v>
      </c>
      <c r="D46" s="127">
        <v>50477.53569600002</v>
      </c>
      <c r="E46" s="127">
        <v>5396.4810210000005</v>
      </c>
      <c r="F46" s="127">
        <v>6297.508849999999</v>
      </c>
      <c r="G46" s="127">
        <v>3753.7106539999995</v>
      </c>
      <c r="H46" s="127">
        <v>4627.49735</v>
      </c>
      <c r="I46" s="127">
        <v>3955.91955</v>
      </c>
      <c r="J46" s="127">
        <v>3414.84568</v>
      </c>
      <c r="K46" s="127">
        <v>3479.22696</v>
      </c>
      <c r="L46" s="127">
        <v>3736.8487900000005</v>
      </c>
      <c r="M46" s="127">
        <v>1513.5634799999998</v>
      </c>
      <c r="N46" s="127">
        <v>3206.12864</v>
      </c>
      <c r="O46" s="127">
        <v>3276.26163</v>
      </c>
      <c r="P46" s="127">
        <v>2678.05923</v>
      </c>
      <c r="Q46" s="127">
        <v>45336.05183499999</v>
      </c>
      <c r="R46" s="127">
        <v>3291.1882299999993</v>
      </c>
      <c r="S46" s="127">
        <v>3507.0052900000005</v>
      </c>
      <c r="T46" s="127">
        <v>3864.6184660000004</v>
      </c>
      <c r="U46" s="127">
        <v>1639.1769000000004</v>
      </c>
      <c r="V46" s="127">
        <v>3615.328272</v>
      </c>
      <c r="W46" s="127">
        <v>3151.0882599999995</v>
      </c>
      <c r="X46" s="127"/>
      <c r="Y46" s="127"/>
      <c r="Z46" s="127"/>
      <c r="AA46" s="127"/>
      <c r="AB46" s="127"/>
      <c r="AC46" s="127"/>
      <c r="AD46" s="127"/>
    </row>
    <row r="47" spans="1:30" ht="11.25">
      <c r="A47" s="254"/>
      <c r="B47" s="141" t="s">
        <v>3</v>
      </c>
      <c r="C47" s="127">
        <v>27849.739244000004</v>
      </c>
      <c r="D47" s="127">
        <v>49511.08726999995</v>
      </c>
      <c r="E47" s="127">
        <v>2337.9661050000004</v>
      </c>
      <c r="F47" s="127">
        <v>2975.712445</v>
      </c>
      <c r="G47" s="127">
        <v>2628.142678</v>
      </c>
      <c r="H47" s="127">
        <v>2689.5690880000006</v>
      </c>
      <c r="I47" s="127">
        <v>2837.7272560000006</v>
      </c>
      <c r="J47" s="127">
        <v>2453.2066149999996</v>
      </c>
      <c r="K47" s="127">
        <v>3827.6400649999996</v>
      </c>
      <c r="L47" s="127">
        <v>2476.8022640000004</v>
      </c>
      <c r="M47" s="127">
        <v>2292.852942</v>
      </c>
      <c r="N47" s="127">
        <v>2921.028396</v>
      </c>
      <c r="O47" s="127">
        <v>2534.5966079999994</v>
      </c>
      <c r="P47" s="127">
        <v>2368.407746</v>
      </c>
      <c r="Q47" s="127">
        <v>32343.652207999985</v>
      </c>
      <c r="R47" s="127">
        <v>2518.2285819999993</v>
      </c>
      <c r="S47" s="127">
        <v>2653.9408940000003</v>
      </c>
      <c r="T47" s="127">
        <v>2664.4312159999995</v>
      </c>
      <c r="U47" s="127">
        <v>3041.7266219999997</v>
      </c>
      <c r="V47" s="127">
        <v>3100.913028</v>
      </c>
      <c r="W47" s="127">
        <v>2733.1616369999997</v>
      </c>
      <c r="X47" s="127"/>
      <c r="Y47" s="127"/>
      <c r="Z47" s="127"/>
      <c r="AA47" s="127"/>
      <c r="AB47" s="127"/>
      <c r="AC47" s="127"/>
      <c r="AD47" s="127"/>
    </row>
    <row r="48" spans="1:30" ht="11.25">
      <c r="A48" s="253" t="s">
        <v>29</v>
      </c>
      <c r="B48" s="140" t="s">
        <v>2</v>
      </c>
      <c r="C48" s="127">
        <v>13637.421977999997</v>
      </c>
      <c r="D48" s="127">
        <v>12340.429765999997</v>
      </c>
      <c r="E48" s="127">
        <v>946.45605</v>
      </c>
      <c r="F48" s="127">
        <v>921.48753</v>
      </c>
      <c r="G48" s="127">
        <v>1167.821152</v>
      </c>
      <c r="H48" s="127">
        <v>799.000614</v>
      </c>
      <c r="I48" s="127">
        <v>953.892236</v>
      </c>
      <c r="J48" s="127">
        <v>911.5016</v>
      </c>
      <c r="K48" s="127">
        <v>840.7646839999999</v>
      </c>
      <c r="L48" s="127">
        <v>986.601972</v>
      </c>
      <c r="M48" s="127">
        <v>585.42713</v>
      </c>
      <c r="N48" s="127">
        <v>767.220672</v>
      </c>
      <c r="O48" s="127">
        <v>791.004734</v>
      </c>
      <c r="P48" s="127">
        <v>460.42093000000006</v>
      </c>
      <c r="Q48" s="127">
        <v>10131.599304</v>
      </c>
      <c r="R48" s="127">
        <v>649.789042</v>
      </c>
      <c r="S48" s="127">
        <v>1551.4551780000002</v>
      </c>
      <c r="T48" s="127">
        <v>966.89553</v>
      </c>
      <c r="U48" s="127">
        <v>836.332382</v>
      </c>
      <c r="V48" s="127">
        <v>899.823396</v>
      </c>
      <c r="W48" s="127">
        <v>733.4661460000001</v>
      </c>
      <c r="X48" s="127"/>
      <c r="Y48" s="127"/>
      <c r="Z48" s="127"/>
      <c r="AA48" s="127"/>
      <c r="AB48" s="127"/>
      <c r="AC48" s="127"/>
      <c r="AD48" s="127"/>
    </row>
    <row r="49" spans="1:30" ht="11.25">
      <c r="A49" s="254"/>
      <c r="B49" s="141" t="s">
        <v>3</v>
      </c>
      <c r="C49" s="127">
        <v>19969.520669999998</v>
      </c>
      <c r="D49" s="127">
        <v>17476.152869999998</v>
      </c>
      <c r="E49" s="127">
        <v>1710.4585499999998</v>
      </c>
      <c r="F49" s="127">
        <v>1353.22865</v>
      </c>
      <c r="G49" s="127">
        <v>1738.93275</v>
      </c>
      <c r="H49" s="127">
        <v>1989.17124</v>
      </c>
      <c r="I49" s="127">
        <v>1701.8694300000002</v>
      </c>
      <c r="J49" s="127">
        <v>1482.2361</v>
      </c>
      <c r="K49" s="127">
        <v>1223.92829</v>
      </c>
      <c r="L49" s="127">
        <v>1333.5646000000002</v>
      </c>
      <c r="M49" s="127">
        <v>1477.48653</v>
      </c>
      <c r="N49" s="127">
        <v>1668.665766</v>
      </c>
      <c r="O49" s="127">
        <v>1523.0813999999998</v>
      </c>
      <c r="P49" s="127">
        <v>1564.711356</v>
      </c>
      <c r="Q49" s="127">
        <v>18767.334661999997</v>
      </c>
      <c r="R49" s="127">
        <v>2017.674568</v>
      </c>
      <c r="S49" s="127">
        <v>1778.40869</v>
      </c>
      <c r="T49" s="127">
        <v>2062.2785710000003</v>
      </c>
      <c r="U49" s="127">
        <v>1875.509006</v>
      </c>
      <c r="V49" s="127">
        <v>1945.552512</v>
      </c>
      <c r="W49" s="127">
        <v>1504.12719</v>
      </c>
      <c r="X49" s="127"/>
      <c r="Y49" s="127"/>
      <c r="Z49" s="127"/>
      <c r="AA49" s="127"/>
      <c r="AB49" s="127"/>
      <c r="AC49" s="127"/>
      <c r="AD49" s="127"/>
    </row>
    <row r="50" spans="1:30" ht="11.25">
      <c r="A50" s="253" t="s">
        <v>30</v>
      </c>
      <c r="B50" s="140" t="s">
        <v>2</v>
      </c>
      <c r="C50" s="127">
        <v>8133.236288</v>
      </c>
      <c r="D50" s="127">
        <v>8411.05838</v>
      </c>
      <c r="E50" s="127">
        <v>721.39301</v>
      </c>
      <c r="F50" s="127">
        <v>845.29103</v>
      </c>
      <c r="G50" s="127">
        <v>554.26087</v>
      </c>
      <c r="H50" s="127">
        <v>478.98454</v>
      </c>
      <c r="I50" s="127">
        <v>659.1442900000001</v>
      </c>
      <c r="J50" s="127">
        <v>698.20136</v>
      </c>
      <c r="K50" s="127">
        <v>704.274</v>
      </c>
      <c r="L50" s="127">
        <v>489.1475</v>
      </c>
      <c r="M50" s="127">
        <v>358.682108</v>
      </c>
      <c r="N50" s="127">
        <v>1403.463182</v>
      </c>
      <c r="O50" s="127">
        <v>1765.577944</v>
      </c>
      <c r="P50" s="127">
        <v>893.294894</v>
      </c>
      <c r="Q50" s="127">
        <v>9571.714728</v>
      </c>
      <c r="R50" s="127">
        <v>1020.565812</v>
      </c>
      <c r="S50" s="127">
        <v>622.198848</v>
      </c>
      <c r="T50" s="127">
        <v>674.4572</v>
      </c>
      <c r="U50" s="127">
        <v>863.586924</v>
      </c>
      <c r="V50" s="127">
        <v>767.360405</v>
      </c>
      <c r="W50" s="127">
        <v>682.592604</v>
      </c>
      <c r="X50" s="127"/>
      <c r="Y50" s="127"/>
      <c r="Z50" s="127"/>
      <c r="AA50" s="127"/>
      <c r="AB50" s="127"/>
      <c r="AC50" s="127"/>
      <c r="AD50" s="127"/>
    </row>
    <row r="51" spans="1:30" ht="11.25">
      <c r="A51" s="254"/>
      <c r="B51" s="141" t="s">
        <v>3</v>
      </c>
      <c r="C51" s="127">
        <v>2014.257918</v>
      </c>
      <c r="D51" s="127">
        <v>2089.36252</v>
      </c>
      <c r="E51" s="127">
        <v>139.78718</v>
      </c>
      <c r="F51" s="127">
        <v>156.42104999999998</v>
      </c>
      <c r="G51" s="127">
        <v>144.31508</v>
      </c>
      <c r="H51" s="127">
        <v>134.4468</v>
      </c>
      <c r="I51" s="127">
        <v>162.62210000000002</v>
      </c>
      <c r="J51" s="127">
        <v>227.01756</v>
      </c>
      <c r="K51" s="127">
        <v>82.94003</v>
      </c>
      <c r="L51" s="127">
        <v>198.99156</v>
      </c>
      <c r="M51" s="127">
        <v>142.5355</v>
      </c>
      <c r="N51" s="127">
        <v>213.78548</v>
      </c>
      <c r="O51" s="127">
        <v>258.18324</v>
      </c>
      <c r="P51" s="127">
        <v>149.87284</v>
      </c>
      <c r="Q51" s="127">
        <v>2010.9184200000002</v>
      </c>
      <c r="R51" s="127">
        <v>198.64176</v>
      </c>
      <c r="S51" s="127">
        <v>320.74624</v>
      </c>
      <c r="T51" s="127">
        <v>288.71562</v>
      </c>
      <c r="U51" s="127">
        <v>171.32835200000002</v>
      </c>
      <c r="V51" s="127">
        <v>208.6258</v>
      </c>
      <c r="W51" s="127">
        <v>216.88684</v>
      </c>
      <c r="X51" s="127"/>
      <c r="Y51" s="127"/>
      <c r="Z51" s="127"/>
      <c r="AA51" s="127"/>
      <c r="AB51" s="127"/>
      <c r="AC51" s="127"/>
      <c r="AD51" s="127"/>
    </row>
    <row r="52" spans="1:30" ht="11.25">
      <c r="A52" s="253" t="s">
        <v>31</v>
      </c>
      <c r="B52" s="140" t="s">
        <v>2</v>
      </c>
      <c r="C52" s="127">
        <v>14750.068887</v>
      </c>
      <c r="D52" s="127">
        <v>6832.391768</v>
      </c>
      <c r="E52" s="127">
        <v>402.93222799999995</v>
      </c>
      <c r="F52" s="127">
        <v>424.04896599999995</v>
      </c>
      <c r="G52" s="127">
        <v>412.05678600000005</v>
      </c>
      <c r="H52" s="127">
        <v>832.0303</v>
      </c>
      <c r="I52" s="127">
        <v>2101.852827</v>
      </c>
      <c r="J52" s="127">
        <v>1207.0639599999997</v>
      </c>
      <c r="K52" s="127">
        <v>505.42702299999996</v>
      </c>
      <c r="L52" s="127">
        <v>543.2429549999999</v>
      </c>
      <c r="M52" s="127">
        <v>304.86465599999997</v>
      </c>
      <c r="N52" s="127">
        <v>531.9344080000001</v>
      </c>
      <c r="O52" s="127">
        <v>548.062362</v>
      </c>
      <c r="P52" s="127">
        <v>451.068231</v>
      </c>
      <c r="Q52" s="127">
        <v>8264.584702</v>
      </c>
      <c r="R52" s="127">
        <v>734.9564439999999</v>
      </c>
      <c r="S52" s="127">
        <v>667.7721210000001</v>
      </c>
      <c r="T52" s="127">
        <v>632.3501469999999</v>
      </c>
      <c r="U52" s="127">
        <v>749.611863</v>
      </c>
      <c r="V52" s="127">
        <v>810.557344</v>
      </c>
      <c r="W52" s="127">
        <v>652.15317</v>
      </c>
      <c r="X52" s="127"/>
      <c r="Y52" s="127"/>
      <c r="Z52" s="127"/>
      <c r="AA52" s="127"/>
      <c r="AB52" s="127"/>
      <c r="AC52" s="127"/>
      <c r="AD52" s="127"/>
    </row>
    <row r="53" spans="1:30" ht="11.25">
      <c r="A53" s="254"/>
      <c r="B53" s="141" t="s">
        <v>3</v>
      </c>
      <c r="C53" s="127">
        <v>14164.407427000002</v>
      </c>
      <c r="D53" s="127">
        <v>11059.811243000002</v>
      </c>
      <c r="E53" s="127">
        <v>901.36365</v>
      </c>
      <c r="F53" s="127">
        <v>2117.40568</v>
      </c>
      <c r="G53" s="127">
        <v>1085.40353</v>
      </c>
      <c r="H53" s="127">
        <v>2024.3889479999998</v>
      </c>
      <c r="I53" s="127">
        <v>984.8394340000001</v>
      </c>
      <c r="J53" s="127">
        <v>781.9181780000001</v>
      </c>
      <c r="K53" s="127">
        <v>1052.0030359999998</v>
      </c>
      <c r="L53" s="127">
        <v>750.86113</v>
      </c>
      <c r="M53" s="127">
        <v>997.046884</v>
      </c>
      <c r="N53" s="127">
        <v>1669.621784</v>
      </c>
      <c r="O53" s="127">
        <v>1570.612562</v>
      </c>
      <c r="P53" s="127">
        <v>1075.2642879999999</v>
      </c>
      <c r="Q53" s="127">
        <v>15010.729104</v>
      </c>
      <c r="R53" s="127">
        <v>881.396106</v>
      </c>
      <c r="S53" s="127">
        <v>730.805664</v>
      </c>
      <c r="T53" s="127">
        <v>903.733641</v>
      </c>
      <c r="U53" s="127">
        <v>1147.1146100000003</v>
      </c>
      <c r="V53" s="127">
        <v>1021.5849580000001</v>
      </c>
      <c r="W53" s="127">
        <v>752.09526</v>
      </c>
      <c r="X53" s="127"/>
      <c r="Y53" s="127"/>
      <c r="Z53" s="127"/>
      <c r="AA53" s="127"/>
      <c r="AB53" s="127"/>
      <c r="AC53" s="127"/>
      <c r="AD53" s="127"/>
    </row>
    <row r="54" spans="1:30" ht="11.25">
      <c r="A54" s="253" t="s">
        <v>32</v>
      </c>
      <c r="B54" s="140" t="s">
        <v>2</v>
      </c>
      <c r="C54" s="127">
        <v>16591.339244000003</v>
      </c>
      <c r="D54" s="127">
        <v>12612.497609999997</v>
      </c>
      <c r="E54" s="127">
        <v>928.01883</v>
      </c>
      <c r="F54" s="127">
        <v>666.69216</v>
      </c>
      <c r="G54" s="127">
        <v>691.2899500000001</v>
      </c>
      <c r="H54" s="127">
        <v>557.12045</v>
      </c>
      <c r="I54" s="127">
        <v>524.5961900000001</v>
      </c>
      <c r="J54" s="127">
        <v>518.93451</v>
      </c>
      <c r="K54" s="127">
        <v>690.56268</v>
      </c>
      <c r="L54" s="127">
        <v>575.5004500000001</v>
      </c>
      <c r="M54" s="127">
        <v>591.30387</v>
      </c>
      <c r="N54" s="127">
        <v>813.1704199999999</v>
      </c>
      <c r="O54" s="127">
        <v>422.84271</v>
      </c>
      <c r="P54" s="127">
        <v>870.7072800000001</v>
      </c>
      <c r="Q54" s="127">
        <v>7850.7395</v>
      </c>
      <c r="R54" s="127">
        <v>520.09141</v>
      </c>
      <c r="S54" s="127">
        <v>552.6225840000001</v>
      </c>
      <c r="T54" s="127">
        <v>490.43</v>
      </c>
      <c r="U54" s="127">
        <v>214.94724</v>
      </c>
      <c r="V54" s="127">
        <v>333.02727</v>
      </c>
      <c r="W54" s="127">
        <v>365.46802</v>
      </c>
      <c r="X54" s="127"/>
      <c r="Y54" s="127"/>
      <c r="Z54" s="127"/>
      <c r="AA54" s="127"/>
      <c r="AB54" s="127"/>
      <c r="AC54" s="127"/>
      <c r="AD54" s="127"/>
    </row>
    <row r="55" spans="1:30" ht="11.25">
      <c r="A55" s="254"/>
      <c r="B55" s="141" t="s">
        <v>3</v>
      </c>
      <c r="C55" s="127">
        <v>13595.696386</v>
      </c>
      <c r="D55" s="127">
        <v>16415.087936000004</v>
      </c>
      <c r="E55" s="127">
        <v>1424.17225</v>
      </c>
      <c r="F55" s="127">
        <v>924.17869</v>
      </c>
      <c r="G55" s="127">
        <v>1750.44202</v>
      </c>
      <c r="H55" s="127">
        <v>662.0670200000001</v>
      </c>
      <c r="I55" s="127">
        <v>344.61035000000004</v>
      </c>
      <c r="J55" s="127">
        <v>220.00827999999996</v>
      </c>
      <c r="K55" s="127">
        <v>174.992714</v>
      </c>
      <c r="L55" s="127">
        <v>335.509179</v>
      </c>
      <c r="M55" s="127">
        <v>371.26542</v>
      </c>
      <c r="N55" s="127">
        <v>371.205338</v>
      </c>
      <c r="O55" s="127">
        <v>188.42686</v>
      </c>
      <c r="P55" s="127">
        <v>344.56637</v>
      </c>
      <c r="Q55" s="127">
        <v>7111.444491</v>
      </c>
      <c r="R55" s="127">
        <v>133.56672</v>
      </c>
      <c r="S55" s="127">
        <v>133.25087</v>
      </c>
      <c r="T55" s="127">
        <v>106.14667</v>
      </c>
      <c r="U55" s="127">
        <v>471.97069</v>
      </c>
      <c r="V55" s="127">
        <v>165.186241</v>
      </c>
      <c r="W55" s="127">
        <v>186.95213</v>
      </c>
      <c r="X55" s="127"/>
      <c r="Y55" s="127"/>
      <c r="Z55" s="127"/>
      <c r="AA55" s="127"/>
      <c r="AB55" s="127"/>
      <c r="AC55" s="127"/>
      <c r="AD55" s="127"/>
    </row>
    <row r="56" spans="1:30" ht="11.25">
      <c r="A56" s="253" t="s">
        <v>33</v>
      </c>
      <c r="B56" s="140" t="s">
        <v>2</v>
      </c>
      <c r="C56" s="127">
        <v>8771.652388</v>
      </c>
      <c r="D56" s="127">
        <v>9081.907515</v>
      </c>
      <c r="E56" s="127">
        <v>545.55428</v>
      </c>
      <c r="F56" s="127">
        <v>534.4567620000001</v>
      </c>
      <c r="G56" s="127">
        <v>661.299336</v>
      </c>
      <c r="H56" s="127">
        <v>1152.146194</v>
      </c>
      <c r="I56" s="127">
        <v>2166.686698</v>
      </c>
      <c r="J56" s="127">
        <v>1765.4966660000005</v>
      </c>
      <c r="K56" s="127">
        <v>761.840162</v>
      </c>
      <c r="L56" s="127">
        <v>1582.4407760000001</v>
      </c>
      <c r="M56" s="127">
        <v>1838.040154</v>
      </c>
      <c r="N56" s="127">
        <v>2316.9652440000004</v>
      </c>
      <c r="O56" s="127">
        <v>1736.697728</v>
      </c>
      <c r="P56" s="127">
        <v>1359.473826</v>
      </c>
      <c r="Q56" s="127">
        <v>16421.097825999997</v>
      </c>
      <c r="R56" s="127">
        <v>1577.1249299999997</v>
      </c>
      <c r="S56" s="127">
        <v>1573.6135459999998</v>
      </c>
      <c r="T56" s="127">
        <v>1153.94078</v>
      </c>
      <c r="U56" s="127">
        <v>2088.132892</v>
      </c>
      <c r="V56" s="127">
        <v>2179.9376380000003</v>
      </c>
      <c r="W56" s="127">
        <v>1483.8165060000001</v>
      </c>
      <c r="X56" s="127"/>
      <c r="Y56" s="127"/>
      <c r="Z56" s="127"/>
      <c r="AA56" s="127"/>
      <c r="AB56" s="127"/>
      <c r="AC56" s="127"/>
      <c r="AD56" s="127"/>
    </row>
    <row r="57" spans="1:30" ht="11.25">
      <c r="A57" s="254"/>
      <c r="B57" s="141" t="s">
        <v>3</v>
      </c>
      <c r="C57" s="127">
        <v>44676.98430599999</v>
      </c>
      <c r="D57" s="127">
        <v>35942.233292</v>
      </c>
      <c r="E57" s="127">
        <v>4052.3804920000002</v>
      </c>
      <c r="F57" s="127">
        <v>3153.810884</v>
      </c>
      <c r="G57" s="127">
        <v>4379.076767999999</v>
      </c>
      <c r="H57" s="127">
        <v>2872.3671879999997</v>
      </c>
      <c r="I57" s="127">
        <v>4046.941694</v>
      </c>
      <c r="J57" s="127">
        <v>2716.7032460000005</v>
      </c>
      <c r="K57" s="127">
        <v>2979.1053400000005</v>
      </c>
      <c r="L57" s="127">
        <v>2865.1741380000003</v>
      </c>
      <c r="M57" s="127">
        <v>3111.1084239999996</v>
      </c>
      <c r="N57" s="127">
        <v>3784.044944</v>
      </c>
      <c r="O57" s="127">
        <v>3866.641334</v>
      </c>
      <c r="P57" s="127">
        <v>3205.64097</v>
      </c>
      <c r="Q57" s="127">
        <v>41032.99542200001</v>
      </c>
      <c r="R57" s="127">
        <v>3592.659648</v>
      </c>
      <c r="S57" s="127">
        <v>3357.15792</v>
      </c>
      <c r="T57" s="127">
        <v>3470.535158</v>
      </c>
      <c r="U57" s="127">
        <v>3153.256456</v>
      </c>
      <c r="V57" s="127">
        <v>2842.64242</v>
      </c>
      <c r="W57" s="127">
        <v>2324.9478799999997</v>
      </c>
      <c r="X57" s="127"/>
      <c r="Y57" s="127"/>
      <c r="Z57" s="127"/>
      <c r="AA57" s="127"/>
      <c r="AB57" s="127"/>
      <c r="AC57" s="127"/>
      <c r="AD57" s="127"/>
    </row>
    <row r="58" spans="1:30" ht="11.25">
      <c r="A58" s="253" t="s">
        <v>34</v>
      </c>
      <c r="B58" s="140" t="s">
        <v>2</v>
      </c>
      <c r="C58" s="127">
        <v>13234.91744</v>
      </c>
      <c r="D58" s="127">
        <v>13521.616739999998</v>
      </c>
      <c r="E58" s="127">
        <v>529.0478499999999</v>
      </c>
      <c r="F58" s="127">
        <v>1143.93156</v>
      </c>
      <c r="G58" s="127">
        <v>1240.4552699999997</v>
      </c>
      <c r="H58" s="127">
        <v>1441.9861300000002</v>
      </c>
      <c r="I58" s="127">
        <v>700.54485</v>
      </c>
      <c r="J58" s="127">
        <v>817.1526000000001</v>
      </c>
      <c r="K58" s="127">
        <v>1131.6151599999998</v>
      </c>
      <c r="L58" s="127">
        <v>1192.3221</v>
      </c>
      <c r="M58" s="127">
        <v>541.42664</v>
      </c>
      <c r="N58" s="127">
        <v>1059.04901</v>
      </c>
      <c r="O58" s="127">
        <v>643.0086</v>
      </c>
      <c r="P58" s="127">
        <v>579.53204</v>
      </c>
      <c r="Q58" s="127">
        <v>11020.071810000001</v>
      </c>
      <c r="R58" s="127">
        <v>614.83567</v>
      </c>
      <c r="S58" s="127">
        <v>642.62517</v>
      </c>
      <c r="T58" s="127">
        <v>930.022</v>
      </c>
      <c r="U58" s="127">
        <v>999.53274</v>
      </c>
      <c r="V58" s="127">
        <v>1176.67291</v>
      </c>
      <c r="W58" s="127">
        <v>1035.9789700000001</v>
      </c>
      <c r="X58" s="127"/>
      <c r="Y58" s="127"/>
      <c r="Z58" s="127"/>
      <c r="AA58" s="127"/>
      <c r="AB58" s="127"/>
      <c r="AC58" s="127"/>
      <c r="AD58" s="127"/>
    </row>
    <row r="59" spans="1:30" ht="11.25">
      <c r="A59" s="254"/>
      <c r="B59" s="141" t="s">
        <v>3</v>
      </c>
      <c r="C59" s="127">
        <v>6254.40692</v>
      </c>
      <c r="D59" s="127">
        <v>15304.43751</v>
      </c>
      <c r="E59" s="127">
        <v>1166.725</v>
      </c>
      <c r="F59" s="127">
        <v>373.91164000000003</v>
      </c>
      <c r="G59" s="127">
        <v>586.0301999999999</v>
      </c>
      <c r="H59" s="127">
        <v>933.47336</v>
      </c>
      <c r="I59" s="127">
        <v>908.89568</v>
      </c>
      <c r="J59" s="127">
        <v>525.725</v>
      </c>
      <c r="K59" s="127">
        <v>742.21874</v>
      </c>
      <c r="L59" s="127">
        <v>240.995</v>
      </c>
      <c r="M59" s="127">
        <v>106.699</v>
      </c>
      <c r="N59" s="127">
        <v>633.303</v>
      </c>
      <c r="O59" s="127">
        <v>418.128</v>
      </c>
      <c r="P59" s="127">
        <v>74.47160000000001</v>
      </c>
      <c r="Q59" s="127">
        <v>6710.576220000001</v>
      </c>
      <c r="R59" s="127">
        <v>235.229</v>
      </c>
      <c r="S59" s="127">
        <v>693.445</v>
      </c>
      <c r="T59" s="127">
        <v>920.8626899999999</v>
      </c>
      <c r="U59" s="127">
        <v>672.1319299999999</v>
      </c>
      <c r="V59" s="127">
        <v>323.50149</v>
      </c>
      <c r="W59" s="127">
        <v>148.443</v>
      </c>
      <c r="X59" s="127"/>
      <c r="Y59" s="127"/>
      <c r="Z59" s="127"/>
      <c r="AA59" s="127"/>
      <c r="AB59" s="127"/>
      <c r="AC59" s="127"/>
      <c r="AD59" s="127"/>
    </row>
    <row r="60" spans="1:30" ht="11.25">
      <c r="A60" s="253" t="s">
        <v>35</v>
      </c>
      <c r="B60" s="140" t="s">
        <v>2</v>
      </c>
      <c r="C60" s="127">
        <v>13318.042302000002</v>
      </c>
      <c r="D60" s="127">
        <v>14403.939738</v>
      </c>
      <c r="E60" s="127">
        <v>4584.052536</v>
      </c>
      <c r="F60" s="127">
        <v>3604.2316319999995</v>
      </c>
      <c r="G60" s="127">
        <v>1422.522284</v>
      </c>
      <c r="H60" s="127">
        <v>3290.65468</v>
      </c>
      <c r="I60" s="127">
        <v>5698.953682</v>
      </c>
      <c r="J60" s="127">
        <v>2266.8268199999998</v>
      </c>
      <c r="K60" s="127">
        <v>1075.13669</v>
      </c>
      <c r="L60" s="127">
        <v>1573.556912</v>
      </c>
      <c r="M60" s="127">
        <v>1141.64559</v>
      </c>
      <c r="N60" s="127">
        <v>2636.484166</v>
      </c>
      <c r="O60" s="127">
        <v>1906.2805699999997</v>
      </c>
      <c r="P60" s="127">
        <v>2651.307196</v>
      </c>
      <c r="Q60" s="127">
        <v>31851.652758</v>
      </c>
      <c r="R60" s="127">
        <v>1421.624264</v>
      </c>
      <c r="S60" s="127">
        <v>1460.3257999999998</v>
      </c>
      <c r="T60" s="127">
        <v>4929.478110999999</v>
      </c>
      <c r="U60" s="127">
        <v>4974.5929719999995</v>
      </c>
      <c r="V60" s="127">
        <v>4497.26899</v>
      </c>
      <c r="W60" s="127">
        <v>1325.765752</v>
      </c>
      <c r="X60" s="127"/>
      <c r="Y60" s="127"/>
      <c r="Z60" s="127"/>
      <c r="AA60" s="127"/>
      <c r="AB60" s="127"/>
      <c r="AC60" s="127"/>
      <c r="AD60" s="127"/>
    </row>
    <row r="61" spans="1:30" ht="11.25">
      <c r="A61" s="254"/>
      <c r="B61" s="141" t="s">
        <v>3</v>
      </c>
      <c r="C61" s="127">
        <v>41998.09099599999</v>
      </c>
      <c r="D61" s="127">
        <v>28512.648739</v>
      </c>
      <c r="E61" s="127">
        <v>2502.486268</v>
      </c>
      <c r="F61" s="127">
        <v>2767.4151180000003</v>
      </c>
      <c r="G61" s="127">
        <v>2647.555492</v>
      </c>
      <c r="H61" s="127">
        <v>2528.389512</v>
      </c>
      <c r="I61" s="127">
        <v>2701.480622</v>
      </c>
      <c r="J61" s="127">
        <v>2645.252634</v>
      </c>
      <c r="K61" s="127">
        <v>2861.548332</v>
      </c>
      <c r="L61" s="127">
        <v>3030.081892</v>
      </c>
      <c r="M61" s="127">
        <v>2998.070788</v>
      </c>
      <c r="N61" s="127">
        <v>3685.952140000001</v>
      </c>
      <c r="O61" s="127">
        <v>3409.481468</v>
      </c>
      <c r="P61" s="127">
        <v>3069.3619200000003</v>
      </c>
      <c r="Q61" s="127">
        <v>34847.076186000006</v>
      </c>
      <c r="R61" s="127">
        <v>3350.456126</v>
      </c>
      <c r="S61" s="127">
        <v>3152.2505</v>
      </c>
      <c r="T61" s="127">
        <v>3332.2863679999996</v>
      </c>
      <c r="U61" s="127">
        <v>3204.6781920000003</v>
      </c>
      <c r="V61" s="127">
        <v>3115.21542</v>
      </c>
      <c r="W61" s="127">
        <v>2509.10643</v>
      </c>
      <c r="X61" s="127"/>
      <c r="Y61" s="127"/>
      <c r="Z61" s="127"/>
      <c r="AA61" s="127"/>
      <c r="AB61" s="127"/>
      <c r="AC61" s="127"/>
      <c r="AD61" s="127"/>
    </row>
    <row r="62" spans="1:30" ht="11.25">
      <c r="A62" s="253" t="s">
        <v>36</v>
      </c>
      <c r="B62" s="140" t="s">
        <v>2</v>
      </c>
      <c r="C62" s="127">
        <v>34008.861586</v>
      </c>
      <c r="D62" s="127">
        <v>22093.388236000003</v>
      </c>
      <c r="E62" s="127">
        <v>1749.7516839999998</v>
      </c>
      <c r="F62" s="127">
        <v>1963.3275</v>
      </c>
      <c r="G62" s="127">
        <v>1481.4910300000001</v>
      </c>
      <c r="H62" s="127">
        <v>1430.7626300000004</v>
      </c>
      <c r="I62" s="127">
        <v>1398.87687</v>
      </c>
      <c r="J62" s="127">
        <v>1662.2151999999999</v>
      </c>
      <c r="K62" s="127">
        <v>1912.942192</v>
      </c>
      <c r="L62" s="127">
        <v>2296.421222</v>
      </c>
      <c r="M62" s="127">
        <v>1656.0003590000001</v>
      </c>
      <c r="N62" s="127">
        <v>1741.36638</v>
      </c>
      <c r="O62" s="127">
        <v>2430.822665</v>
      </c>
      <c r="P62" s="127">
        <v>1696.9099099999999</v>
      </c>
      <c r="Q62" s="127">
        <v>21420.887642</v>
      </c>
      <c r="R62" s="127">
        <v>1777.2220899999998</v>
      </c>
      <c r="S62" s="127">
        <v>1675.01816</v>
      </c>
      <c r="T62" s="127">
        <v>1387.06226</v>
      </c>
      <c r="U62" s="127">
        <v>1568.73363</v>
      </c>
      <c r="V62" s="127">
        <v>1317.406672</v>
      </c>
      <c r="W62" s="127">
        <v>1987.95821</v>
      </c>
      <c r="X62" s="127"/>
      <c r="Y62" s="127"/>
      <c r="Z62" s="127"/>
      <c r="AA62" s="127"/>
      <c r="AB62" s="127"/>
      <c r="AC62" s="127"/>
      <c r="AD62" s="127"/>
    </row>
    <row r="63" spans="1:30" ht="11.25">
      <c r="A63" s="254"/>
      <c r="B63" s="141" t="s">
        <v>3</v>
      </c>
      <c r="C63" s="127">
        <v>51113.043754</v>
      </c>
      <c r="D63" s="127">
        <v>41766.651880000005</v>
      </c>
      <c r="E63" s="127">
        <v>1662.1146600000002</v>
      </c>
      <c r="F63" s="127">
        <v>1177.87255</v>
      </c>
      <c r="G63" s="127">
        <v>3030.3056009999996</v>
      </c>
      <c r="H63" s="127">
        <v>1988.95126</v>
      </c>
      <c r="I63" s="127">
        <v>1734.2819600000003</v>
      </c>
      <c r="J63" s="127">
        <v>1572.0556100000001</v>
      </c>
      <c r="K63" s="127">
        <v>1756.9394200000002</v>
      </c>
      <c r="L63" s="127">
        <v>964.66435</v>
      </c>
      <c r="M63" s="127">
        <v>1074.1274300000002</v>
      </c>
      <c r="N63" s="127">
        <v>2834.12284</v>
      </c>
      <c r="O63" s="127">
        <v>2256.17487</v>
      </c>
      <c r="P63" s="127">
        <v>1931.87915</v>
      </c>
      <c r="Q63" s="127">
        <v>21983.489701000002</v>
      </c>
      <c r="R63" s="127">
        <v>1406.09029</v>
      </c>
      <c r="S63" s="127">
        <v>888.5694199999999</v>
      </c>
      <c r="T63" s="127">
        <v>392.09709</v>
      </c>
      <c r="U63" s="127">
        <v>2832.533044</v>
      </c>
      <c r="V63" s="127">
        <v>3193.8131000000003</v>
      </c>
      <c r="W63" s="127">
        <v>1226.43008</v>
      </c>
      <c r="X63" s="127"/>
      <c r="Y63" s="127"/>
      <c r="Z63" s="127"/>
      <c r="AA63" s="127"/>
      <c r="AB63" s="127"/>
      <c r="AC63" s="127"/>
      <c r="AD63" s="127"/>
    </row>
    <row r="64" spans="1:30" ht="11.25">
      <c r="A64" s="253" t="s">
        <v>37</v>
      </c>
      <c r="B64" s="140" t="s">
        <v>2</v>
      </c>
      <c r="C64" s="127">
        <v>2898.873854</v>
      </c>
      <c r="D64" s="127">
        <v>1169.4210270000003</v>
      </c>
      <c r="E64" s="127">
        <v>36.71225</v>
      </c>
      <c r="F64" s="127">
        <v>21.7023</v>
      </c>
      <c r="G64" s="127">
        <v>39.2971</v>
      </c>
      <c r="H64" s="127">
        <v>136.777</v>
      </c>
      <c r="I64" s="127">
        <v>185.17829999999998</v>
      </c>
      <c r="J64" s="127">
        <v>53.219800000000006</v>
      </c>
      <c r="K64" s="127">
        <v>96.16129</v>
      </c>
      <c r="L64" s="127">
        <v>161.95434</v>
      </c>
      <c r="M64" s="127">
        <v>105.43244800000001</v>
      </c>
      <c r="N64" s="127">
        <v>29.31364</v>
      </c>
      <c r="O64" s="127">
        <v>14.17456</v>
      </c>
      <c r="P64" s="127">
        <v>32.00462</v>
      </c>
      <c r="Q64" s="127">
        <v>911.9276480000001</v>
      </c>
      <c r="R64" s="127">
        <v>38.19005</v>
      </c>
      <c r="S64" s="127">
        <v>46.198229999999995</v>
      </c>
      <c r="T64" s="127">
        <v>40.73733</v>
      </c>
      <c r="U64" s="127">
        <v>75.59013</v>
      </c>
      <c r="V64" s="127">
        <v>115.08829999999999</v>
      </c>
      <c r="W64" s="127">
        <v>167.4919</v>
      </c>
      <c r="X64" s="127"/>
      <c r="Y64" s="127"/>
      <c r="Z64" s="127"/>
      <c r="AA64" s="127"/>
      <c r="AB64" s="127"/>
      <c r="AC64" s="127"/>
      <c r="AD64" s="127"/>
    </row>
    <row r="65" spans="1:30" ht="11.25">
      <c r="A65" s="254"/>
      <c r="B65" s="141" t="s">
        <v>3</v>
      </c>
      <c r="C65" s="127">
        <v>2449.068116</v>
      </c>
      <c r="D65" s="127">
        <v>678.14433</v>
      </c>
      <c r="E65" s="127">
        <v>45.416484000000004</v>
      </c>
      <c r="F65" s="127">
        <v>32.927508</v>
      </c>
      <c r="G65" s="127">
        <v>55.940493999999994</v>
      </c>
      <c r="H65" s="127">
        <v>90.052724</v>
      </c>
      <c r="I65" s="127">
        <v>33.273754000000004</v>
      </c>
      <c r="J65" s="127">
        <v>34.21244</v>
      </c>
      <c r="K65" s="127">
        <v>40.041516</v>
      </c>
      <c r="L65" s="127">
        <v>35.645286</v>
      </c>
      <c r="M65" s="127">
        <v>29.875020000000003</v>
      </c>
      <c r="N65" s="127">
        <v>33.704864</v>
      </c>
      <c r="O65" s="127">
        <v>20.450032</v>
      </c>
      <c r="P65" s="127">
        <v>21.249655999999998</v>
      </c>
      <c r="Q65" s="127">
        <v>472.789778</v>
      </c>
      <c r="R65" s="127">
        <v>22.335036</v>
      </c>
      <c r="S65" s="127">
        <v>18.776135999999997</v>
      </c>
      <c r="T65" s="127">
        <v>26.488176</v>
      </c>
      <c r="U65" s="127">
        <v>62.705344</v>
      </c>
      <c r="V65" s="127">
        <v>60.19772</v>
      </c>
      <c r="W65" s="127">
        <v>42.835764000000005</v>
      </c>
      <c r="X65" s="127"/>
      <c r="Y65" s="127"/>
      <c r="Z65" s="127"/>
      <c r="AA65" s="127"/>
      <c r="AB65" s="127"/>
      <c r="AC65" s="127"/>
      <c r="AD65" s="127"/>
    </row>
    <row r="66" spans="1:30" ht="11.25">
      <c r="A66" s="253" t="s">
        <v>38</v>
      </c>
      <c r="B66" s="140" t="s">
        <v>2</v>
      </c>
      <c r="C66" s="127">
        <v>23615.426142000004</v>
      </c>
      <c r="D66" s="127">
        <v>22221.05572</v>
      </c>
      <c r="E66" s="127">
        <v>1604.884614</v>
      </c>
      <c r="F66" s="127">
        <v>1256.296709</v>
      </c>
      <c r="G66" s="127">
        <v>1178.4913539999998</v>
      </c>
      <c r="H66" s="127">
        <v>1135.488376</v>
      </c>
      <c r="I66" s="127">
        <v>1546.285928</v>
      </c>
      <c r="J66" s="127">
        <v>1341.848944</v>
      </c>
      <c r="K66" s="127">
        <v>2264.401884</v>
      </c>
      <c r="L66" s="127">
        <v>2616.486659</v>
      </c>
      <c r="M66" s="127">
        <v>2609.652046</v>
      </c>
      <c r="N66" s="127">
        <v>3054.485</v>
      </c>
      <c r="O66" s="127">
        <v>2552.7610600000003</v>
      </c>
      <c r="P66" s="127">
        <v>1842.344894</v>
      </c>
      <c r="Q66" s="127">
        <v>23003.427467999998</v>
      </c>
      <c r="R66" s="127">
        <v>1625.7772600000003</v>
      </c>
      <c r="S66" s="127">
        <v>1586.7816350000003</v>
      </c>
      <c r="T66" s="127">
        <v>1755.4910060000002</v>
      </c>
      <c r="U66" s="127">
        <v>1792.356008</v>
      </c>
      <c r="V66" s="127">
        <v>2019.6554210000002</v>
      </c>
      <c r="W66" s="127">
        <v>1824.681546</v>
      </c>
      <c r="X66" s="127"/>
      <c r="Y66" s="127"/>
      <c r="Z66" s="127"/>
      <c r="AA66" s="127"/>
      <c r="AB66" s="127"/>
      <c r="AC66" s="127"/>
      <c r="AD66" s="127"/>
    </row>
    <row r="67" spans="1:30" ht="11.25">
      <c r="A67" s="254"/>
      <c r="B67" s="141" t="s">
        <v>3</v>
      </c>
      <c r="C67" s="127">
        <v>997.8105599999998</v>
      </c>
      <c r="D67" s="127">
        <v>773.57157</v>
      </c>
      <c r="E67" s="127">
        <v>32.5026</v>
      </c>
      <c r="F67" s="127">
        <v>278.1896</v>
      </c>
      <c r="G67" s="127">
        <v>267.1801</v>
      </c>
      <c r="H67" s="127">
        <v>264.83084</v>
      </c>
      <c r="I67" s="127">
        <v>206.6554</v>
      </c>
      <c r="J67" s="127">
        <v>212.0011</v>
      </c>
      <c r="K67" s="127">
        <v>222.97903</v>
      </c>
      <c r="L67" s="127">
        <v>134.01375</v>
      </c>
      <c r="M67" s="127">
        <v>125.30465</v>
      </c>
      <c r="N67" s="127">
        <v>505.9574</v>
      </c>
      <c r="O67" s="127">
        <v>533.9710200000001</v>
      </c>
      <c r="P67" s="127">
        <v>437.6444</v>
      </c>
      <c r="Q67" s="127">
        <v>3221.22989</v>
      </c>
      <c r="R67" s="127">
        <v>307.36025</v>
      </c>
      <c r="S67" s="127">
        <v>454.31165000000004</v>
      </c>
      <c r="T67" s="127">
        <v>549.3411</v>
      </c>
      <c r="U67" s="127">
        <v>309.00468</v>
      </c>
      <c r="V67" s="127">
        <v>262.30074</v>
      </c>
      <c r="W67" s="127">
        <v>373.80384999999995</v>
      </c>
      <c r="X67" s="127"/>
      <c r="Y67" s="127"/>
      <c r="Z67" s="127"/>
      <c r="AA67" s="127"/>
      <c r="AB67" s="127"/>
      <c r="AC67" s="127"/>
      <c r="AD67" s="127"/>
    </row>
    <row r="68" spans="1:30" ht="11.25">
      <c r="A68" s="253" t="s">
        <v>39</v>
      </c>
      <c r="B68" s="140" t="s">
        <v>2</v>
      </c>
      <c r="C68" s="127">
        <v>640.589872</v>
      </c>
      <c r="D68" s="127">
        <v>542.899794</v>
      </c>
      <c r="E68" s="127">
        <v>145.5907</v>
      </c>
      <c r="F68" s="127">
        <v>27.39172</v>
      </c>
      <c r="G68" s="127">
        <v>53.18565</v>
      </c>
      <c r="H68" s="127">
        <v>53.82138</v>
      </c>
      <c r="I68" s="127">
        <v>34.3829</v>
      </c>
      <c r="J68" s="127">
        <v>34.08124</v>
      </c>
      <c r="K68" s="127">
        <v>15.163499999999997</v>
      </c>
      <c r="L68" s="127">
        <v>19.803510000000003</v>
      </c>
      <c r="M68" s="127">
        <v>36.846489999999996</v>
      </c>
      <c r="N68" s="127">
        <v>36.00182</v>
      </c>
      <c r="O68" s="127">
        <v>43.133554</v>
      </c>
      <c r="P68" s="127">
        <v>51.960049</v>
      </c>
      <c r="Q68" s="127">
        <v>551.3625129999999</v>
      </c>
      <c r="R68" s="127">
        <v>35.46089</v>
      </c>
      <c r="S68" s="127">
        <v>34.984109999999994</v>
      </c>
      <c r="T68" s="127">
        <v>26.38697</v>
      </c>
      <c r="U68" s="127">
        <v>42.210029999999996</v>
      </c>
      <c r="V68" s="127">
        <v>67.25823</v>
      </c>
      <c r="W68" s="127">
        <v>44.121016999999995</v>
      </c>
      <c r="X68" s="127"/>
      <c r="Y68" s="127"/>
      <c r="Z68" s="127"/>
      <c r="AA68" s="127"/>
      <c r="AB68" s="127"/>
      <c r="AC68" s="127"/>
      <c r="AD68" s="127"/>
    </row>
    <row r="69" spans="1:30" ht="11.25">
      <c r="A69" s="254"/>
      <c r="B69" s="141" t="s">
        <v>3</v>
      </c>
      <c r="C69" s="127">
        <v>3039.787619000001</v>
      </c>
      <c r="D69" s="127">
        <v>2408.0526900000004</v>
      </c>
      <c r="E69" s="127">
        <v>261.563896</v>
      </c>
      <c r="F69" s="127">
        <v>304.09363</v>
      </c>
      <c r="G69" s="127">
        <v>372.16354999999993</v>
      </c>
      <c r="H69" s="127">
        <v>274.086874</v>
      </c>
      <c r="I69" s="127">
        <v>213.74177799999998</v>
      </c>
      <c r="J69" s="127">
        <v>280.20240400000006</v>
      </c>
      <c r="K69" s="127">
        <v>271.219874</v>
      </c>
      <c r="L69" s="127">
        <v>254.39002399999995</v>
      </c>
      <c r="M69" s="127">
        <v>266.942178</v>
      </c>
      <c r="N69" s="127">
        <v>270.42801600000007</v>
      </c>
      <c r="O69" s="127">
        <v>239.40316499999997</v>
      </c>
      <c r="P69" s="127">
        <v>313.76035</v>
      </c>
      <c r="Q69" s="127">
        <v>3321.995739</v>
      </c>
      <c r="R69" s="127">
        <v>248.42086499999996</v>
      </c>
      <c r="S69" s="127">
        <v>239.78602</v>
      </c>
      <c r="T69" s="127">
        <v>180.28915999999998</v>
      </c>
      <c r="U69" s="127">
        <v>426.7541300000001</v>
      </c>
      <c r="V69" s="127">
        <v>232.84518</v>
      </c>
      <c r="W69" s="127">
        <v>295.793233</v>
      </c>
      <c r="X69" s="127"/>
      <c r="Y69" s="127"/>
      <c r="Z69" s="127"/>
      <c r="AA69" s="127"/>
      <c r="AB69" s="127"/>
      <c r="AC69" s="127"/>
      <c r="AD69" s="127"/>
    </row>
    <row r="70" spans="1:30" ht="11.25">
      <c r="A70" s="253" t="s">
        <v>40</v>
      </c>
      <c r="B70" s="140" t="s">
        <v>2</v>
      </c>
      <c r="C70" s="127">
        <v>2337.956985</v>
      </c>
      <c r="D70" s="127">
        <v>2947.5145039999998</v>
      </c>
      <c r="E70" s="127">
        <v>263.90595999999994</v>
      </c>
      <c r="F70" s="127">
        <v>246.55</v>
      </c>
      <c r="G70" s="127">
        <v>290.35902000000004</v>
      </c>
      <c r="H70" s="127">
        <v>312.14</v>
      </c>
      <c r="I70" s="127">
        <v>276.33051</v>
      </c>
      <c r="J70" s="127">
        <v>255.12705</v>
      </c>
      <c r="K70" s="127">
        <v>313.01436000000007</v>
      </c>
      <c r="L70" s="127">
        <v>283.96058</v>
      </c>
      <c r="M70" s="127">
        <v>233.71168</v>
      </c>
      <c r="N70" s="127">
        <v>241.41218</v>
      </c>
      <c r="O70" s="127">
        <v>343.76239000000004</v>
      </c>
      <c r="P70" s="127">
        <v>391.76234999999997</v>
      </c>
      <c r="Q70" s="127">
        <v>3452.03608</v>
      </c>
      <c r="R70" s="127">
        <v>449.8443</v>
      </c>
      <c r="S70" s="127">
        <v>449.25</v>
      </c>
      <c r="T70" s="127">
        <v>272.0281</v>
      </c>
      <c r="U70" s="127">
        <v>338.51138000000003</v>
      </c>
      <c r="V70" s="127">
        <v>383.56602000000004</v>
      </c>
      <c r="W70" s="127">
        <v>339.6695</v>
      </c>
      <c r="X70" s="127"/>
      <c r="Y70" s="127"/>
      <c r="Z70" s="127"/>
      <c r="AA70" s="127"/>
      <c r="AB70" s="127"/>
      <c r="AC70" s="127"/>
      <c r="AD70" s="127"/>
    </row>
    <row r="71" spans="1:30" ht="11.25">
      <c r="A71" s="254"/>
      <c r="B71" s="141" t="s">
        <v>3</v>
      </c>
      <c r="C71" s="127">
        <v>155.11041999999998</v>
      </c>
      <c r="D71" s="127">
        <v>94.64523000000003</v>
      </c>
      <c r="E71" s="127">
        <v>9.07575</v>
      </c>
      <c r="F71" s="127">
        <v>15.859455</v>
      </c>
      <c r="G71" s="127">
        <v>19.23255</v>
      </c>
      <c r="H71" s="127">
        <v>23.62618</v>
      </c>
      <c r="I71" s="127">
        <v>4.6927200000000004</v>
      </c>
      <c r="J71" s="127">
        <v>13.372122</v>
      </c>
      <c r="K71" s="127">
        <v>9.26437</v>
      </c>
      <c r="L71" s="127">
        <v>9.857700000000001</v>
      </c>
      <c r="M71" s="127">
        <v>6.0723</v>
      </c>
      <c r="N71" s="127">
        <v>12.717869999999998</v>
      </c>
      <c r="O71" s="127">
        <v>7.182449999999999</v>
      </c>
      <c r="P71" s="127">
        <v>13.81617</v>
      </c>
      <c r="Q71" s="127">
        <v>144.769637</v>
      </c>
      <c r="R71" s="127">
        <v>7.518509999999999</v>
      </c>
      <c r="S71" s="127">
        <v>16.655549999999998</v>
      </c>
      <c r="T71" s="127">
        <v>14.016849999999998</v>
      </c>
      <c r="U71" s="127">
        <v>10.528870000000001</v>
      </c>
      <c r="V71" s="127">
        <v>19.6129</v>
      </c>
      <c r="W71" s="127">
        <v>6.102549999999999</v>
      </c>
      <c r="X71" s="127"/>
      <c r="Y71" s="127"/>
      <c r="Z71" s="127"/>
      <c r="AA71" s="127"/>
      <c r="AB71" s="127"/>
      <c r="AC71" s="127"/>
      <c r="AD71" s="127"/>
    </row>
    <row r="72" spans="1:30" ht="11.25">
      <c r="A72" s="253" t="s">
        <v>41</v>
      </c>
      <c r="B72" s="140" t="s">
        <v>2</v>
      </c>
      <c r="C72" s="127">
        <v>6666.160092000001</v>
      </c>
      <c r="D72" s="127">
        <v>10012.094088</v>
      </c>
      <c r="E72" s="127">
        <v>749.2178</v>
      </c>
      <c r="F72" s="127">
        <v>776.6277500000002</v>
      </c>
      <c r="G72" s="127">
        <v>732.2214999999999</v>
      </c>
      <c r="H72" s="127">
        <v>1041.18537</v>
      </c>
      <c r="I72" s="127">
        <v>1070.7214000000001</v>
      </c>
      <c r="J72" s="127">
        <v>1015.3490600000001</v>
      </c>
      <c r="K72" s="127">
        <v>1099.9622500000003</v>
      </c>
      <c r="L72" s="127">
        <v>455.8790319999999</v>
      </c>
      <c r="M72" s="127">
        <v>651.8958380000001</v>
      </c>
      <c r="N72" s="127">
        <v>748.158524</v>
      </c>
      <c r="O72" s="127">
        <v>774.9555700000001</v>
      </c>
      <c r="P72" s="127">
        <v>454.92498</v>
      </c>
      <c r="Q72" s="127">
        <v>9571.099074000002</v>
      </c>
      <c r="R72" s="127">
        <v>682.4235399999999</v>
      </c>
      <c r="S72" s="127">
        <v>803.797022</v>
      </c>
      <c r="T72" s="127">
        <v>635.73455</v>
      </c>
      <c r="U72" s="127">
        <v>1084.623848</v>
      </c>
      <c r="V72" s="127">
        <v>988.6825</v>
      </c>
      <c r="W72" s="127">
        <v>821.1027599999999</v>
      </c>
      <c r="X72" s="127"/>
      <c r="Y72" s="127"/>
      <c r="Z72" s="127"/>
      <c r="AA72" s="127"/>
      <c r="AB72" s="127"/>
      <c r="AC72" s="127"/>
      <c r="AD72" s="127"/>
    </row>
    <row r="73" spans="1:30" ht="11.25">
      <c r="A73" s="254"/>
      <c r="B73" s="141" t="s">
        <v>3</v>
      </c>
      <c r="C73" s="127">
        <v>6341.004734</v>
      </c>
      <c r="D73" s="127">
        <v>6043.777531000001</v>
      </c>
      <c r="E73" s="127">
        <v>577.148228</v>
      </c>
      <c r="F73" s="127">
        <v>539.7001459999999</v>
      </c>
      <c r="G73" s="127">
        <v>580.176498</v>
      </c>
      <c r="H73" s="127">
        <v>458.80571000000003</v>
      </c>
      <c r="I73" s="127">
        <v>521.2886900000001</v>
      </c>
      <c r="J73" s="127">
        <v>394.51060199999995</v>
      </c>
      <c r="K73" s="127">
        <v>507.5582580000001</v>
      </c>
      <c r="L73" s="127">
        <v>540.163244</v>
      </c>
      <c r="M73" s="127">
        <v>408.04270999999994</v>
      </c>
      <c r="N73" s="127">
        <v>510.384266</v>
      </c>
      <c r="O73" s="127">
        <v>621.454058</v>
      </c>
      <c r="P73" s="127">
        <v>428.21043</v>
      </c>
      <c r="Q73" s="127">
        <v>6087.44284</v>
      </c>
      <c r="R73" s="127">
        <v>498.98629999999997</v>
      </c>
      <c r="S73" s="127">
        <v>334.51138000000003</v>
      </c>
      <c r="T73" s="127">
        <v>352.90123</v>
      </c>
      <c r="U73" s="127">
        <v>358.59297000000004</v>
      </c>
      <c r="V73" s="127">
        <v>395.975712</v>
      </c>
      <c r="W73" s="127">
        <v>274.484214</v>
      </c>
      <c r="X73" s="127"/>
      <c r="Y73" s="127"/>
      <c r="Z73" s="127"/>
      <c r="AA73" s="127"/>
      <c r="AB73" s="127"/>
      <c r="AC73" s="127"/>
      <c r="AD73" s="127"/>
    </row>
    <row r="74" spans="1:30" ht="11.25">
      <c r="A74" s="253" t="s">
        <v>42</v>
      </c>
      <c r="B74" s="140" t="s">
        <v>2</v>
      </c>
      <c r="C74" s="127">
        <v>37681.91716199999</v>
      </c>
      <c r="D74" s="127">
        <v>36005.978749999995</v>
      </c>
      <c r="E74" s="127">
        <v>3979.3546</v>
      </c>
      <c r="F74" s="127">
        <v>3415.7099600000006</v>
      </c>
      <c r="G74" s="127">
        <v>3876.4923900000003</v>
      </c>
      <c r="H74" s="127">
        <v>3519.88146</v>
      </c>
      <c r="I74" s="127">
        <v>3416.4156</v>
      </c>
      <c r="J74" s="127">
        <v>2869.99855</v>
      </c>
      <c r="K74" s="127">
        <v>2611.448787</v>
      </c>
      <c r="L74" s="127">
        <v>2533.2178649999996</v>
      </c>
      <c r="M74" s="127">
        <v>3062.8952799999997</v>
      </c>
      <c r="N74" s="127">
        <v>28220.774159999997</v>
      </c>
      <c r="O74" s="127">
        <v>2473.816462</v>
      </c>
      <c r="P74" s="127">
        <v>2638.93309</v>
      </c>
      <c r="Q74" s="127">
        <v>62618.938204</v>
      </c>
      <c r="R74" s="127">
        <v>3840.2432099999996</v>
      </c>
      <c r="S74" s="127">
        <v>3048.7752900000005</v>
      </c>
      <c r="T74" s="127">
        <v>3415.1946169999997</v>
      </c>
      <c r="U74" s="127">
        <v>3612.6484900000005</v>
      </c>
      <c r="V74" s="127">
        <v>3038.9878860000003</v>
      </c>
      <c r="W74" s="127">
        <v>3469.4751499999998</v>
      </c>
      <c r="X74" s="127"/>
      <c r="Y74" s="127"/>
      <c r="Z74" s="127"/>
      <c r="AA74" s="127"/>
      <c r="AB74" s="127"/>
      <c r="AC74" s="127"/>
      <c r="AD74" s="127"/>
    </row>
    <row r="75" spans="1:30" ht="11.25">
      <c r="A75" s="254"/>
      <c r="B75" s="141" t="s">
        <v>3</v>
      </c>
      <c r="C75" s="127">
        <v>3252.9363700000004</v>
      </c>
      <c r="D75" s="127">
        <v>3059.09078</v>
      </c>
      <c r="E75" s="127">
        <v>188.82704</v>
      </c>
      <c r="F75" s="127">
        <v>178.29387</v>
      </c>
      <c r="G75" s="127">
        <v>385.0711</v>
      </c>
      <c r="H75" s="127">
        <v>245.62176000000002</v>
      </c>
      <c r="I75" s="127">
        <v>307.23803999999996</v>
      </c>
      <c r="J75" s="127">
        <v>444.36121999999995</v>
      </c>
      <c r="K75" s="127">
        <v>277.9682</v>
      </c>
      <c r="L75" s="127">
        <v>307.62371999999993</v>
      </c>
      <c r="M75" s="127">
        <v>196.09475999999998</v>
      </c>
      <c r="N75" s="127">
        <v>253.72625</v>
      </c>
      <c r="O75" s="127">
        <v>211.46895999999998</v>
      </c>
      <c r="P75" s="127">
        <v>302.47113999999993</v>
      </c>
      <c r="Q75" s="127">
        <v>3298.76606</v>
      </c>
      <c r="R75" s="127">
        <v>304.91538</v>
      </c>
      <c r="S75" s="127">
        <v>367.573</v>
      </c>
      <c r="T75" s="127">
        <v>578.5052999999999</v>
      </c>
      <c r="U75" s="127">
        <v>485.78648</v>
      </c>
      <c r="V75" s="127">
        <v>661.8700600000001</v>
      </c>
      <c r="W75" s="127">
        <v>567.1825600000001</v>
      </c>
      <c r="X75" s="127"/>
      <c r="Y75" s="127"/>
      <c r="Z75" s="127"/>
      <c r="AA75" s="127"/>
      <c r="AB75" s="127"/>
      <c r="AC75" s="127"/>
      <c r="AD75" s="127"/>
    </row>
    <row r="76" spans="1:30" ht="11.25">
      <c r="A76" s="253" t="s">
        <v>43</v>
      </c>
      <c r="B76" s="140" t="s">
        <v>2</v>
      </c>
      <c r="C76" s="127">
        <v>15.139</v>
      </c>
      <c r="D76" s="127">
        <v>95.62903</v>
      </c>
      <c r="E76" s="127">
        <v>11.809</v>
      </c>
      <c r="F76" s="127">
        <v>5.797</v>
      </c>
      <c r="G76" s="127">
        <v>32.0156</v>
      </c>
      <c r="H76" s="127">
        <v>17.9</v>
      </c>
      <c r="I76" s="127">
        <v>13.008</v>
      </c>
      <c r="J76" s="127">
        <v>1.78575</v>
      </c>
      <c r="K76" s="127">
        <v>9.506</v>
      </c>
      <c r="L76" s="127">
        <v>0.204</v>
      </c>
      <c r="M76" s="127">
        <v>0.894</v>
      </c>
      <c r="N76" s="127">
        <v>29.03</v>
      </c>
      <c r="O76" s="127">
        <v>8.668</v>
      </c>
      <c r="P76" s="127">
        <v>22.57</v>
      </c>
      <c r="Q76" s="127">
        <v>153.18735</v>
      </c>
      <c r="R76" s="127">
        <v>5.181</v>
      </c>
      <c r="S76" s="127">
        <v>4.603</v>
      </c>
      <c r="T76" s="127">
        <v>9.544</v>
      </c>
      <c r="U76" s="127">
        <v>4.605</v>
      </c>
      <c r="V76" s="127">
        <v>4.741</v>
      </c>
      <c r="W76" s="127">
        <v>0.102</v>
      </c>
      <c r="X76" s="127"/>
      <c r="Y76" s="127"/>
      <c r="Z76" s="127"/>
      <c r="AA76" s="127"/>
      <c r="AB76" s="127"/>
      <c r="AC76" s="127"/>
      <c r="AD76" s="127"/>
    </row>
    <row r="77" spans="1:30" ht="11.25">
      <c r="A77" s="254"/>
      <c r="B77" s="141" t="s">
        <v>3</v>
      </c>
      <c r="C77" s="127">
        <v>6.492719999999999</v>
      </c>
      <c r="D77" s="127">
        <v>2.64537</v>
      </c>
      <c r="E77" s="127">
        <v>0.2219</v>
      </c>
      <c r="F77" s="127">
        <v>0.0842</v>
      </c>
      <c r="G77" s="127">
        <v>0.065</v>
      </c>
      <c r="H77" s="127">
        <v>0.6319400000000001</v>
      </c>
      <c r="I77" s="127">
        <v>0.057</v>
      </c>
      <c r="J77" s="127">
        <v>0.09119</v>
      </c>
      <c r="K77" s="127">
        <v>1.40076</v>
      </c>
      <c r="L77" s="127">
        <v>0.101</v>
      </c>
      <c r="M77" s="127">
        <v>0.08</v>
      </c>
      <c r="N77" s="127">
        <v>0.30249000000000004</v>
      </c>
      <c r="O77" s="127">
        <v>0.18593</v>
      </c>
      <c r="P77" s="127">
        <v>0.30801999999999996</v>
      </c>
      <c r="Q77" s="127">
        <v>3.5294300000000005</v>
      </c>
      <c r="R77" s="127">
        <v>0.208822</v>
      </c>
      <c r="S77" s="127">
        <v>0.3836</v>
      </c>
      <c r="T77" s="127">
        <v>0.095</v>
      </c>
      <c r="U77" s="127">
        <v>0.095</v>
      </c>
      <c r="V77" s="127">
        <v>0.13319999999999999</v>
      </c>
      <c r="W77" s="127">
        <v>0.1462</v>
      </c>
      <c r="X77" s="127"/>
      <c r="Y77" s="127"/>
      <c r="Z77" s="127"/>
      <c r="AA77" s="127"/>
      <c r="AB77" s="127"/>
      <c r="AC77" s="127"/>
      <c r="AD77" s="127"/>
    </row>
    <row r="78" spans="1:30" ht="11.25">
      <c r="A78" s="253" t="s">
        <v>44</v>
      </c>
      <c r="B78" s="140" t="s">
        <v>2</v>
      </c>
      <c r="C78" s="127">
        <v>35384.978689999996</v>
      </c>
      <c r="D78" s="127">
        <v>137970.85694</v>
      </c>
      <c r="E78" s="127">
        <v>647.1662299999999</v>
      </c>
      <c r="F78" s="127">
        <v>689.187</v>
      </c>
      <c r="G78" s="127">
        <v>954.19948</v>
      </c>
      <c r="H78" s="127">
        <v>1072.018</v>
      </c>
      <c r="I78" s="127">
        <v>670.447</v>
      </c>
      <c r="J78" s="127">
        <v>997.062</v>
      </c>
      <c r="K78" s="127">
        <v>1019.987</v>
      </c>
      <c r="L78" s="127">
        <v>1045.867</v>
      </c>
      <c r="M78" s="127">
        <v>994.116</v>
      </c>
      <c r="N78" s="127">
        <v>1003.855</v>
      </c>
      <c r="O78" s="127">
        <v>958.594</v>
      </c>
      <c r="P78" s="127">
        <v>835.85897</v>
      </c>
      <c r="Q78" s="127">
        <v>10888.35768</v>
      </c>
      <c r="R78" s="127">
        <v>683.57712</v>
      </c>
      <c r="S78" s="127">
        <v>514.268</v>
      </c>
      <c r="T78" s="127">
        <v>769.305</v>
      </c>
      <c r="U78" s="127">
        <v>882.485</v>
      </c>
      <c r="V78" s="127">
        <v>1056.736</v>
      </c>
      <c r="W78" s="127">
        <v>1277.765</v>
      </c>
      <c r="X78" s="127"/>
      <c r="Y78" s="127"/>
      <c r="Z78" s="127"/>
      <c r="AA78" s="127"/>
      <c r="AB78" s="127"/>
      <c r="AC78" s="127"/>
      <c r="AD78" s="127"/>
    </row>
    <row r="79" spans="1:30" ht="11.25">
      <c r="A79" s="254"/>
      <c r="B79" s="141" t="s">
        <v>3</v>
      </c>
      <c r="C79" s="127">
        <v>1878.29038</v>
      </c>
      <c r="D79" s="127">
        <v>1328.79367</v>
      </c>
      <c r="E79" s="127">
        <v>38.4439</v>
      </c>
      <c r="F79" s="127">
        <v>140.7746</v>
      </c>
      <c r="G79" s="127">
        <v>65.1272</v>
      </c>
      <c r="H79" s="127">
        <v>84.1261</v>
      </c>
      <c r="I79" s="127">
        <v>93.9911</v>
      </c>
      <c r="J79" s="127">
        <v>109.623</v>
      </c>
      <c r="K79" s="127">
        <v>86.9485</v>
      </c>
      <c r="L79" s="127">
        <v>84.2946</v>
      </c>
      <c r="M79" s="127">
        <v>120.06089999999999</v>
      </c>
      <c r="N79" s="127">
        <v>48.192550000000004</v>
      </c>
      <c r="O79" s="127">
        <v>137.688</v>
      </c>
      <c r="P79" s="127">
        <v>266.7414</v>
      </c>
      <c r="Q79" s="127">
        <v>1276.0118499999999</v>
      </c>
      <c r="R79" s="127">
        <v>143.9059</v>
      </c>
      <c r="S79" s="127">
        <v>66.065</v>
      </c>
      <c r="T79" s="127">
        <v>133.52</v>
      </c>
      <c r="U79" s="127">
        <v>88.881</v>
      </c>
      <c r="V79" s="127">
        <v>168.62</v>
      </c>
      <c r="W79" s="127">
        <v>224.297</v>
      </c>
      <c r="X79" s="127"/>
      <c r="Y79" s="127"/>
      <c r="Z79" s="127"/>
      <c r="AA79" s="127"/>
      <c r="AB79" s="127"/>
      <c r="AC79" s="127"/>
      <c r="AD79" s="127"/>
    </row>
    <row r="80" spans="1:30" ht="11.25">
      <c r="A80" s="253" t="s">
        <v>45</v>
      </c>
      <c r="B80" s="140" t="s">
        <v>2</v>
      </c>
      <c r="C80" s="127">
        <v>243.56786</v>
      </c>
      <c r="D80" s="127">
        <v>464.88821</v>
      </c>
      <c r="E80" s="127">
        <v>62.092800000000004</v>
      </c>
      <c r="F80" s="127">
        <v>27.590709999999998</v>
      </c>
      <c r="G80" s="127">
        <v>45.52308</v>
      </c>
      <c r="H80" s="127">
        <v>56.48855</v>
      </c>
      <c r="I80" s="127">
        <v>42.18115</v>
      </c>
      <c r="J80" s="127">
        <v>48.025729999999996</v>
      </c>
      <c r="K80" s="127">
        <v>52.686719999999994</v>
      </c>
      <c r="L80" s="127">
        <v>50.50668</v>
      </c>
      <c r="M80" s="127">
        <v>47.18568</v>
      </c>
      <c r="N80" s="127">
        <v>50.81749</v>
      </c>
      <c r="O80" s="127">
        <v>79.49304</v>
      </c>
      <c r="P80" s="127">
        <v>39.73555</v>
      </c>
      <c r="Q80" s="127">
        <v>602.32718</v>
      </c>
      <c r="R80" s="127">
        <v>50.6201</v>
      </c>
      <c r="S80" s="127">
        <v>39.4864</v>
      </c>
      <c r="T80" s="127">
        <v>93.72739999999999</v>
      </c>
      <c r="U80" s="127">
        <v>51.246410000000004</v>
      </c>
      <c r="V80" s="127">
        <v>42.68956</v>
      </c>
      <c r="W80" s="127">
        <v>58.8695</v>
      </c>
      <c r="X80" s="127"/>
      <c r="Y80" s="127"/>
      <c r="Z80" s="127"/>
      <c r="AA80" s="127"/>
      <c r="AB80" s="127"/>
      <c r="AC80" s="127"/>
      <c r="AD80" s="127"/>
    </row>
    <row r="81" spans="1:30" ht="11.25">
      <c r="A81" s="254"/>
      <c r="B81" s="141" t="s">
        <v>3</v>
      </c>
      <c r="C81" s="127">
        <v>375.47973500000006</v>
      </c>
      <c r="D81" s="127">
        <v>474.9675179999999</v>
      </c>
      <c r="E81" s="127">
        <v>54.98121</v>
      </c>
      <c r="F81" s="127">
        <v>33.78946</v>
      </c>
      <c r="G81" s="127">
        <v>41.49022</v>
      </c>
      <c r="H81" s="127">
        <v>40.552006</v>
      </c>
      <c r="I81" s="127">
        <v>54.75593</v>
      </c>
      <c r="J81" s="127">
        <v>31.88542</v>
      </c>
      <c r="K81" s="127">
        <v>66.21275</v>
      </c>
      <c r="L81" s="127">
        <v>22.88844</v>
      </c>
      <c r="M81" s="127">
        <v>27.264495</v>
      </c>
      <c r="N81" s="127">
        <v>29.3444</v>
      </c>
      <c r="O81" s="127">
        <v>35.17693</v>
      </c>
      <c r="P81" s="127">
        <v>38.7616</v>
      </c>
      <c r="Q81" s="127">
        <v>477.102861</v>
      </c>
      <c r="R81" s="127">
        <v>89.30318</v>
      </c>
      <c r="S81" s="127">
        <v>45.54916</v>
      </c>
      <c r="T81" s="127">
        <v>30.659699999999997</v>
      </c>
      <c r="U81" s="127">
        <v>45.56872</v>
      </c>
      <c r="V81" s="127">
        <v>48.414460000000005</v>
      </c>
      <c r="W81" s="127">
        <v>50.95762</v>
      </c>
      <c r="X81" s="127"/>
      <c r="Y81" s="127"/>
      <c r="Z81" s="127"/>
      <c r="AA81" s="127"/>
      <c r="AB81" s="127"/>
      <c r="AC81" s="127"/>
      <c r="AD81" s="127"/>
    </row>
    <row r="82" spans="1:30" ht="11.25">
      <c r="A82" s="253" t="s">
        <v>46</v>
      </c>
      <c r="B82" s="140" t="s">
        <v>2</v>
      </c>
      <c r="C82" s="127">
        <v>8474.270588</v>
      </c>
      <c r="D82" s="127">
        <v>32755.66234</v>
      </c>
      <c r="E82" s="127">
        <v>114.5163</v>
      </c>
      <c r="F82" s="127">
        <v>236.289</v>
      </c>
      <c r="G82" s="127">
        <v>716.799</v>
      </c>
      <c r="H82" s="127">
        <v>677.51388</v>
      </c>
      <c r="I82" s="127">
        <v>1579.8975699999999</v>
      </c>
      <c r="J82" s="127">
        <v>704.11703</v>
      </c>
      <c r="K82" s="127">
        <v>540.9135</v>
      </c>
      <c r="L82" s="127">
        <v>761.1309399999999</v>
      </c>
      <c r="M82" s="127">
        <v>649.7850999999999</v>
      </c>
      <c r="N82" s="127">
        <v>381.98139000000003</v>
      </c>
      <c r="O82" s="127">
        <v>795.7931699999999</v>
      </c>
      <c r="P82" s="127">
        <v>651.66238</v>
      </c>
      <c r="Q82" s="127">
        <v>7810.399259999999</v>
      </c>
      <c r="R82" s="127">
        <v>864.5276</v>
      </c>
      <c r="S82" s="127">
        <v>1193.955</v>
      </c>
      <c r="T82" s="127">
        <v>7153.7211</v>
      </c>
      <c r="U82" s="127">
        <v>2987.6063</v>
      </c>
      <c r="V82" s="127">
        <v>3071.863413</v>
      </c>
      <c r="W82" s="127">
        <v>3605.6255300000003</v>
      </c>
      <c r="X82" s="127"/>
      <c r="Y82" s="127"/>
      <c r="Z82" s="127"/>
      <c r="AA82" s="127"/>
      <c r="AB82" s="127"/>
      <c r="AC82" s="127"/>
      <c r="AD82" s="127"/>
    </row>
    <row r="83" spans="1:30" ht="11.25">
      <c r="A83" s="254"/>
      <c r="B83" s="141" t="s">
        <v>3</v>
      </c>
      <c r="C83" s="127">
        <v>46760.756917</v>
      </c>
      <c r="D83" s="127">
        <v>59115.530092999994</v>
      </c>
      <c r="E83" s="127">
        <v>5048.0922199999995</v>
      </c>
      <c r="F83" s="127">
        <v>4650.616609000001</v>
      </c>
      <c r="G83" s="127">
        <v>6146.26414</v>
      </c>
      <c r="H83" s="127">
        <v>4875.59224</v>
      </c>
      <c r="I83" s="127">
        <v>6217.04231</v>
      </c>
      <c r="J83" s="127">
        <v>3818.63992</v>
      </c>
      <c r="K83" s="127">
        <v>3922.45008</v>
      </c>
      <c r="L83" s="127">
        <v>3850.2155200000007</v>
      </c>
      <c r="M83" s="127">
        <v>4479.09154</v>
      </c>
      <c r="N83" s="127">
        <v>5613.95358</v>
      </c>
      <c r="O83" s="127">
        <v>5025.63342</v>
      </c>
      <c r="P83" s="127">
        <v>3130.3623000000002</v>
      </c>
      <c r="Q83" s="127">
        <v>56777.953879</v>
      </c>
      <c r="R83" s="127">
        <v>4594.33258</v>
      </c>
      <c r="S83" s="127">
        <v>5933.45506</v>
      </c>
      <c r="T83" s="127">
        <v>4564.318480000001</v>
      </c>
      <c r="U83" s="127">
        <v>4877.9358</v>
      </c>
      <c r="V83" s="127">
        <v>19877.0712</v>
      </c>
      <c r="W83" s="127">
        <v>4244.7966400000005</v>
      </c>
      <c r="X83" s="127"/>
      <c r="Y83" s="127"/>
      <c r="Z83" s="127"/>
      <c r="AA83" s="127"/>
      <c r="AB83" s="127"/>
      <c r="AC83" s="127"/>
      <c r="AD83" s="127"/>
    </row>
    <row r="84" spans="1:30" ht="11.25">
      <c r="A84" s="253" t="s">
        <v>47</v>
      </c>
      <c r="B84" s="140" t="s">
        <v>2</v>
      </c>
      <c r="C84" s="127">
        <v>89.18535000000001</v>
      </c>
      <c r="D84" s="127">
        <v>165.36960000000002</v>
      </c>
      <c r="E84" s="127">
        <v>17.591140000000003</v>
      </c>
      <c r="F84" s="127">
        <v>12.497689999999999</v>
      </c>
      <c r="G84" s="127">
        <v>10.77174</v>
      </c>
      <c r="H84" s="127">
        <v>5.705430000000001</v>
      </c>
      <c r="I84" s="127">
        <v>100.59518000000001</v>
      </c>
      <c r="J84" s="127">
        <v>16.65139</v>
      </c>
      <c r="K84" s="127">
        <v>36.63143</v>
      </c>
      <c r="L84" s="127">
        <v>34.427459999999996</v>
      </c>
      <c r="M84" s="127">
        <v>13.87127</v>
      </c>
      <c r="N84" s="127">
        <v>114.95538</v>
      </c>
      <c r="O84" s="127">
        <v>5.2021299999999995</v>
      </c>
      <c r="P84" s="127">
        <v>66.42572</v>
      </c>
      <c r="Q84" s="127">
        <v>435.32596000000007</v>
      </c>
      <c r="R84" s="127">
        <v>42.72824</v>
      </c>
      <c r="S84" s="127">
        <v>3.06803</v>
      </c>
      <c r="T84" s="127">
        <v>12.17883</v>
      </c>
      <c r="U84" s="127">
        <v>11.5315</v>
      </c>
      <c r="V84" s="127">
        <v>12.30499</v>
      </c>
      <c r="W84" s="127">
        <v>22.26653</v>
      </c>
      <c r="X84" s="127"/>
      <c r="Y84" s="127"/>
      <c r="Z84" s="127"/>
      <c r="AA84" s="127"/>
      <c r="AB84" s="127"/>
      <c r="AC84" s="127"/>
      <c r="AD84" s="127"/>
    </row>
    <row r="85" spans="1:30" ht="11.25">
      <c r="A85" s="254"/>
      <c r="B85" s="141" t="s">
        <v>3</v>
      </c>
      <c r="C85" s="127">
        <v>63.28752999999999</v>
      </c>
      <c r="D85" s="127">
        <v>63.076438</v>
      </c>
      <c r="E85" s="127">
        <v>0.5485099999999999</v>
      </c>
      <c r="F85" s="127">
        <v>2.338922</v>
      </c>
      <c r="G85" s="127">
        <v>1.9935200000000002</v>
      </c>
      <c r="H85" s="127">
        <v>25.261696</v>
      </c>
      <c r="I85" s="127">
        <v>28.11264</v>
      </c>
      <c r="J85" s="127">
        <v>30.743078</v>
      </c>
      <c r="K85" s="127">
        <v>19.672935999999996</v>
      </c>
      <c r="L85" s="127">
        <v>22.648839999999996</v>
      </c>
      <c r="M85" s="127">
        <v>19.740668000000003</v>
      </c>
      <c r="N85" s="127">
        <v>15.951323999999998</v>
      </c>
      <c r="O85" s="127">
        <v>19.485298</v>
      </c>
      <c r="P85" s="127">
        <v>13.011658</v>
      </c>
      <c r="Q85" s="127">
        <v>199.50909</v>
      </c>
      <c r="R85" s="127">
        <v>17.423728</v>
      </c>
      <c r="S85" s="127">
        <v>12.314774</v>
      </c>
      <c r="T85" s="127">
        <v>16.51109</v>
      </c>
      <c r="U85" s="127">
        <v>14.370908</v>
      </c>
      <c r="V85" s="127">
        <v>62.024069999999995</v>
      </c>
      <c r="W85" s="127">
        <v>9.966708</v>
      </c>
      <c r="X85" s="127"/>
      <c r="Y85" s="127"/>
      <c r="Z85" s="127"/>
      <c r="AA85" s="127"/>
      <c r="AB85" s="127"/>
      <c r="AC85" s="127"/>
      <c r="AD85" s="127"/>
    </row>
    <row r="86" spans="1:30" ht="11.25">
      <c r="A86" s="253" t="s">
        <v>48</v>
      </c>
      <c r="B86" s="140" t="s">
        <v>2</v>
      </c>
      <c r="C86" s="127">
        <v>70.71107000000002</v>
      </c>
      <c r="D86" s="127">
        <v>186.35616000000005</v>
      </c>
      <c r="E86" s="127">
        <v>2.2934900000000003</v>
      </c>
      <c r="F86" s="127">
        <v>2.087</v>
      </c>
      <c r="G86" s="127">
        <v>2.929</v>
      </c>
      <c r="H86" s="127">
        <v>51.616</v>
      </c>
      <c r="I86" s="127">
        <v>43.149</v>
      </c>
      <c r="J86" s="127">
        <v>504.2066</v>
      </c>
      <c r="K86" s="127">
        <v>3.804</v>
      </c>
      <c r="L86" s="127">
        <v>4.6254</v>
      </c>
      <c r="M86" s="127">
        <v>2.66608</v>
      </c>
      <c r="N86" s="127">
        <v>7.49134</v>
      </c>
      <c r="O86" s="127">
        <v>1.886</v>
      </c>
      <c r="P86" s="127">
        <v>2.792</v>
      </c>
      <c r="Q86" s="127">
        <v>629.5459099999999</v>
      </c>
      <c r="R86" s="127">
        <v>5.06426</v>
      </c>
      <c r="S86" s="127">
        <v>3.3222000000000005</v>
      </c>
      <c r="T86" s="127">
        <v>49.708</v>
      </c>
      <c r="U86" s="127">
        <v>5.32782</v>
      </c>
      <c r="V86" s="127">
        <v>72.6264</v>
      </c>
      <c r="W86" s="127">
        <v>4.10572</v>
      </c>
      <c r="X86" s="127"/>
      <c r="Y86" s="127"/>
      <c r="Z86" s="127"/>
      <c r="AA86" s="127"/>
      <c r="AB86" s="127"/>
      <c r="AC86" s="127"/>
      <c r="AD86" s="127"/>
    </row>
    <row r="87" spans="1:30" ht="11.25">
      <c r="A87" s="254"/>
      <c r="B87" s="141" t="s">
        <v>3</v>
      </c>
      <c r="C87" s="127">
        <v>580.03472</v>
      </c>
      <c r="D87" s="127">
        <v>231.51986</v>
      </c>
      <c r="E87" s="127">
        <v>104.539</v>
      </c>
      <c r="F87" s="127">
        <v>77.204</v>
      </c>
      <c r="G87" s="127">
        <v>36.504</v>
      </c>
      <c r="H87" s="127">
        <v>81.461</v>
      </c>
      <c r="I87" s="127">
        <v>46.88565</v>
      </c>
      <c r="J87" s="127">
        <v>52.046</v>
      </c>
      <c r="K87" s="127">
        <v>61.544</v>
      </c>
      <c r="L87" s="127">
        <v>41.866119999999995</v>
      </c>
      <c r="M87" s="127">
        <v>15.626</v>
      </c>
      <c r="N87" s="127">
        <v>125.505</v>
      </c>
      <c r="O87" s="127">
        <v>69.13600500000001</v>
      </c>
      <c r="P87" s="127">
        <v>60.878</v>
      </c>
      <c r="Q87" s="127">
        <v>773.194775</v>
      </c>
      <c r="R87" s="127">
        <v>50.307</v>
      </c>
      <c r="S87" s="127">
        <v>63.025</v>
      </c>
      <c r="T87" s="127">
        <v>53.271</v>
      </c>
      <c r="U87" s="127">
        <v>76.38876</v>
      </c>
      <c r="V87" s="127">
        <v>57.497</v>
      </c>
      <c r="W87" s="127">
        <v>61.138</v>
      </c>
      <c r="X87" s="127"/>
      <c r="Y87" s="127"/>
      <c r="Z87" s="127"/>
      <c r="AA87" s="127"/>
      <c r="AB87" s="127"/>
      <c r="AC87" s="127"/>
      <c r="AD87" s="127"/>
    </row>
    <row r="88" spans="1:30" ht="11.25">
      <c r="A88" s="253" t="s">
        <v>49</v>
      </c>
      <c r="B88" s="140" t="s">
        <v>2</v>
      </c>
      <c r="C88" s="127">
        <v>256.380516</v>
      </c>
      <c r="D88" s="127">
        <v>468.56856999999997</v>
      </c>
      <c r="E88" s="127">
        <v>9.939440000000001</v>
      </c>
      <c r="F88" s="127">
        <v>29.0595</v>
      </c>
      <c r="G88" s="127">
        <v>13.773</v>
      </c>
      <c r="H88" s="127">
        <v>18.46648</v>
      </c>
      <c r="I88" s="127">
        <v>24.01218</v>
      </c>
      <c r="J88" s="127">
        <v>22.3824</v>
      </c>
      <c r="K88" s="127">
        <v>17.456</v>
      </c>
      <c r="L88" s="127">
        <v>9.88336</v>
      </c>
      <c r="M88" s="127">
        <v>9.741</v>
      </c>
      <c r="N88" s="127">
        <v>8.199779999999999</v>
      </c>
      <c r="O88" s="127">
        <v>14.554</v>
      </c>
      <c r="P88" s="127">
        <v>10.464799999999999</v>
      </c>
      <c r="Q88" s="127">
        <v>187.93194</v>
      </c>
      <c r="R88" s="127">
        <v>19.069239999999997</v>
      </c>
      <c r="S88" s="127">
        <v>1.5464</v>
      </c>
      <c r="T88" s="127">
        <v>12.48498</v>
      </c>
      <c r="U88" s="127">
        <v>15.935559999999999</v>
      </c>
      <c r="V88" s="127">
        <v>16.117</v>
      </c>
      <c r="W88" s="127">
        <v>15.0093</v>
      </c>
      <c r="X88" s="127"/>
      <c r="Y88" s="127"/>
      <c r="Z88" s="127"/>
      <c r="AA88" s="127"/>
      <c r="AB88" s="127"/>
      <c r="AC88" s="127"/>
      <c r="AD88" s="127"/>
    </row>
    <row r="89" spans="1:30" ht="11.25">
      <c r="A89" s="254"/>
      <c r="B89" s="141" t="s">
        <v>3</v>
      </c>
      <c r="C89" s="127">
        <v>542.3085500000001</v>
      </c>
      <c r="D89" s="127">
        <v>461.12481</v>
      </c>
      <c r="E89" s="127">
        <v>57.7524</v>
      </c>
      <c r="F89" s="127">
        <v>28.9815</v>
      </c>
      <c r="G89" s="127">
        <v>23.102400000000003</v>
      </c>
      <c r="H89" s="127">
        <v>52.6544</v>
      </c>
      <c r="I89" s="127">
        <v>11.556</v>
      </c>
      <c r="J89" s="127">
        <v>34.69</v>
      </c>
      <c r="K89" s="127">
        <v>41.178</v>
      </c>
      <c r="L89" s="127">
        <v>23.1</v>
      </c>
      <c r="M89" s="127">
        <v>57.778800000000004</v>
      </c>
      <c r="N89" s="127">
        <v>36.416</v>
      </c>
      <c r="O89" s="127">
        <v>47.758</v>
      </c>
      <c r="P89" s="127">
        <v>45.7564</v>
      </c>
      <c r="Q89" s="127">
        <v>460.7239</v>
      </c>
      <c r="R89" s="127">
        <v>41.909</v>
      </c>
      <c r="S89" s="127">
        <v>7.9865</v>
      </c>
      <c r="T89" s="127">
        <v>3.2925</v>
      </c>
      <c r="U89" s="127">
        <v>13.159</v>
      </c>
      <c r="V89" s="127">
        <v>2.0184</v>
      </c>
      <c r="W89" s="127">
        <v>0.005</v>
      </c>
      <c r="X89" s="127"/>
      <c r="Y89" s="127"/>
      <c r="Z89" s="127"/>
      <c r="AA89" s="127"/>
      <c r="AB89" s="127"/>
      <c r="AC89" s="127"/>
      <c r="AD89" s="127"/>
    </row>
    <row r="90" spans="1:30" ht="11.25">
      <c r="A90" s="253" t="s">
        <v>50</v>
      </c>
      <c r="B90" s="140" t="s">
        <v>2</v>
      </c>
      <c r="C90" s="127">
        <v>1494.76965</v>
      </c>
      <c r="D90" s="127">
        <v>565.59896</v>
      </c>
      <c r="E90" s="127">
        <v>98.81</v>
      </c>
      <c r="F90" s="127">
        <v>69.63311999999999</v>
      </c>
      <c r="G90" s="127">
        <v>48.444</v>
      </c>
      <c r="H90" s="127">
        <v>109.3</v>
      </c>
      <c r="I90" s="127">
        <v>73.773</v>
      </c>
      <c r="J90" s="127">
        <v>144.83</v>
      </c>
      <c r="K90" s="127">
        <v>92.955</v>
      </c>
      <c r="L90" s="127">
        <v>42.064</v>
      </c>
      <c r="M90" s="127">
        <v>57.357</v>
      </c>
      <c r="N90" s="127">
        <v>70.934</v>
      </c>
      <c r="O90" s="127">
        <v>72.6</v>
      </c>
      <c r="P90" s="127">
        <v>33.132</v>
      </c>
      <c r="Q90" s="127">
        <v>913.83212</v>
      </c>
      <c r="R90" s="127">
        <v>56.279</v>
      </c>
      <c r="S90" s="127">
        <v>48.247</v>
      </c>
      <c r="T90" s="127">
        <v>65.419</v>
      </c>
      <c r="U90" s="127">
        <v>105.446</v>
      </c>
      <c r="V90" s="127">
        <v>30.25</v>
      </c>
      <c r="W90" s="127">
        <v>39.59</v>
      </c>
      <c r="X90" s="127"/>
      <c r="Y90" s="127"/>
      <c r="Z90" s="127"/>
      <c r="AA90" s="127"/>
      <c r="AB90" s="127"/>
      <c r="AC90" s="127"/>
      <c r="AD90" s="127"/>
    </row>
    <row r="91" spans="1:30" ht="11.25">
      <c r="A91" s="254"/>
      <c r="B91" s="141" t="s">
        <v>3</v>
      </c>
      <c r="C91" s="127">
        <v>7277.71267</v>
      </c>
      <c r="D91" s="127">
        <v>6651.254</v>
      </c>
      <c r="E91" s="127">
        <v>514.017</v>
      </c>
      <c r="F91" s="127">
        <v>781.234</v>
      </c>
      <c r="G91" s="127">
        <v>533.618</v>
      </c>
      <c r="H91" s="127">
        <v>475.901</v>
      </c>
      <c r="I91" s="127">
        <v>823.5675</v>
      </c>
      <c r="J91" s="127">
        <v>687.75189</v>
      </c>
      <c r="K91" s="127">
        <v>655.575</v>
      </c>
      <c r="L91" s="127">
        <v>618.751</v>
      </c>
      <c r="M91" s="127">
        <v>436.154</v>
      </c>
      <c r="N91" s="127">
        <v>655.564</v>
      </c>
      <c r="O91" s="127">
        <v>698.148</v>
      </c>
      <c r="P91" s="127">
        <v>485.347</v>
      </c>
      <c r="Q91" s="127">
        <v>7365.628390000001</v>
      </c>
      <c r="R91" s="127">
        <v>592.975</v>
      </c>
      <c r="S91" s="127">
        <v>750.736</v>
      </c>
      <c r="T91" s="127">
        <v>839.2168</v>
      </c>
      <c r="U91" s="127">
        <v>797.064</v>
      </c>
      <c r="V91" s="127">
        <v>920.512</v>
      </c>
      <c r="W91" s="127">
        <v>746.318</v>
      </c>
      <c r="X91" s="127"/>
      <c r="Y91" s="127"/>
      <c r="Z91" s="127"/>
      <c r="AA91" s="127"/>
      <c r="AB91" s="127"/>
      <c r="AC91" s="127"/>
      <c r="AD91" s="127"/>
    </row>
    <row r="92" spans="1:30" ht="11.25">
      <c r="A92" s="253" t="s">
        <v>51</v>
      </c>
      <c r="B92" s="140" t="s">
        <v>2</v>
      </c>
      <c r="C92" s="127">
        <v>827.731528</v>
      </c>
      <c r="D92" s="127">
        <v>449.841688</v>
      </c>
      <c r="E92" s="127">
        <v>19.88491</v>
      </c>
      <c r="F92" s="127">
        <v>54.01207</v>
      </c>
      <c r="G92" s="127">
        <v>33.900946</v>
      </c>
      <c r="H92" s="127">
        <v>19.154866</v>
      </c>
      <c r="I92" s="127">
        <v>15.253752</v>
      </c>
      <c r="J92" s="127">
        <v>3.5157779999999996</v>
      </c>
      <c r="K92" s="127">
        <v>4.058386</v>
      </c>
      <c r="L92" s="127">
        <v>16.53328</v>
      </c>
      <c r="M92" s="127">
        <v>9.734119999999999</v>
      </c>
      <c r="N92" s="127">
        <v>86.79720000000002</v>
      </c>
      <c r="O92" s="127">
        <v>15.62093</v>
      </c>
      <c r="P92" s="127">
        <v>33.444786</v>
      </c>
      <c r="Q92" s="127">
        <v>311.91102400000005</v>
      </c>
      <c r="R92" s="127">
        <v>97.13225</v>
      </c>
      <c r="S92" s="127">
        <v>4.553556</v>
      </c>
      <c r="T92" s="127">
        <v>1.4163700000000001</v>
      </c>
      <c r="U92" s="127">
        <v>28.339280000000002</v>
      </c>
      <c r="V92" s="127">
        <v>15.072156</v>
      </c>
      <c r="W92" s="127">
        <v>18.98864</v>
      </c>
      <c r="X92" s="127"/>
      <c r="Y92" s="127"/>
      <c r="Z92" s="127"/>
      <c r="AA92" s="127"/>
      <c r="AB92" s="127"/>
      <c r="AC92" s="127"/>
      <c r="AD92" s="127"/>
    </row>
    <row r="93" spans="1:30" ht="11.25">
      <c r="A93" s="254"/>
      <c r="B93" s="141" t="s">
        <v>3</v>
      </c>
      <c r="C93" s="127">
        <v>314.6125</v>
      </c>
      <c r="D93" s="127">
        <v>484.60194</v>
      </c>
      <c r="E93" s="127">
        <v>17.141599999999997</v>
      </c>
      <c r="F93" s="127">
        <v>41.83</v>
      </c>
      <c r="G93" s="127">
        <v>20.8</v>
      </c>
      <c r="H93" s="127">
        <v>39.9754</v>
      </c>
      <c r="I93" s="127">
        <v>21.6368</v>
      </c>
      <c r="J93" s="127">
        <v>21</v>
      </c>
      <c r="K93" s="127">
        <v>23.020599999999998</v>
      </c>
      <c r="L93" s="127">
        <v>37.775</v>
      </c>
      <c r="M93" s="127">
        <v>46.193760000000005</v>
      </c>
      <c r="N93" s="127">
        <v>21.345</v>
      </c>
      <c r="O93" s="127">
        <v>47.97786</v>
      </c>
      <c r="P93" s="127">
        <v>41.79</v>
      </c>
      <c r="Q93" s="127">
        <v>380.48602</v>
      </c>
      <c r="R93" s="127">
        <v>21.84</v>
      </c>
      <c r="S93" s="127">
        <v>55.94686</v>
      </c>
      <c r="T93" s="127">
        <v>20.964</v>
      </c>
      <c r="U93" s="127">
        <v>28.727520000000002</v>
      </c>
      <c r="V93" s="127"/>
      <c r="W93" s="127">
        <v>66.26036</v>
      </c>
      <c r="X93" s="127"/>
      <c r="Y93" s="127"/>
      <c r="Z93" s="127"/>
      <c r="AA93" s="127"/>
      <c r="AB93" s="127"/>
      <c r="AC93" s="127"/>
      <c r="AD93" s="127"/>
    </row>
    <row r="94" spans="1:30" ht="11.25">
      <c r="A94" s="253" t="s">
        <v>52</v>
      </c>
      <c r="B94" s="140" t="s">
        <v>2</v>
      </c>
      <c r="C94" s="127">
        <v>3947.4416800000004</v>
      </c>
      <c r="D94" s="127">
        <v>4836.605689999999</v>
      </c>
      <c r="E94" s="127">
        <v>2.4918</v>
      </c>
      <c r="F94" s="127">
        <v>75.30092</v>
      </c>
      <c r="G94" s="127">
        <v>458.38913</v>
      </c>
      <c r="H94" s="127">
        <v>626.79978</v>
      </c>
      <c r="I94" s="127">
        <v>580.033</v>
      </c>
      <c r="J94" s="127">
        <v>999.5190600000001</v>
      </c>
      <c r="K94" s="127">
        <v>204.6684</v>
      </c>
      <c r="L94" s="127">
        <v>639.117</v>
      </c>
      <c r="M94" s="127">
        <v>587.9267199999999</v>
      </c>
      <c r="N94" s="127">
        <v>575.77</v>
      </c>
      <c r="O94" s="127">
        <v>327.26385</v>
      </c>
      <c r="P94" s="127">
        <v>253.94</v>
      </c>
      <c r="Q94" s="127">
        <v>5331.21966</v>
      </c>
      <c r="R94" s="127">
        <v>566.92462</v>
      </c>
      <c r="S94" s="127">
        <v>371.59576</v>
      </c>
      <c r="T94" s="127">
        <v>343.7</v>
      </c>
      <c r="U94" s="127">
        <v>556.007</v>
      </c>
      <c r="V94" s="127">
        <v>312.715</v>
      </c>
      <c r="W94" s="127">
        <v>392.455</v>
      </c>
      <c r="X94" s="127"/>
      <c r="Y94" s="127"/>
      <c r="Z94" s="127"/>
      <c r="AA94" s="127"/>
      <c r="AB94" s="127"/>
      <c r="AC94" s="127"/>
      <c r="AD94" s="127"/>
    </row>
    <row r="95" spans="1:30" ht="11.25">
      <c r="A95" s="254"/>
      <c r="B95" s="141" t="s">
        <v>3</v>
      </c>
      <c r="C95" s="127">
        <v>1552.966</v>
      </c>
      <c r="D95" s="127">
        <v>1109.62711</v>
      </c>
      <c r="E95" s="127">
        <v>163.113</v>
      </c>
      <c r="F95" s="127">
        <v>190.89483</v>
      </c>
      <c r="G95" s="127">
        <v>92.08</v>
      </c>
      <c r="H95" s="127">
        <v>167.575</v>
      </c>
      <c r="I95" s="127">
        <v>59.892</v>
      </c>
      <c r="J95" s="127">
        <v>82.856</v>
      </c>
      <c r="K95" s="127">
        <v>56.417</v>
      </c>
      <c r="L95" s="127">
        <v>12.432</v>
      </c>
      <c r="M95" s="127">
        <v>66.059</v>
      </c>
      <c r="N95" s="127">
        <v>277.16939</v>
      </c>
      <c r="O95" s="127">
        <v>132.094</v>
      </c>
      <c r="P95" s="127">
        <v>22.599</v>
      </c>
      <c r="Q95" s="127">
        <v>1323.18122</v>
      </c>
      <c r="R95" s="127">
        <v>172.297</v>
      </c>
      <c r="S95" s="127">
        <v>94.42220999999999</v>
      </c>
      <c r="T95" s="127">
        <v>73.734</v>
      </c>
      <c r="U95" s="127">
        <v>70.273</v>
      </c>
      <c r="V95" s="127">
        <v>82.755</v>
      </c>
      <c r="W95" s="127">
        <v>116.14341999999999</v>
      </c>
      <c r="X95" s="127"/>
      <c r="Y95" s="127"/>
      <c r="Z95" s="127"/>
      <c r="AA95" s="127"/>
      <c r="AB95" s="127"/>
      <c r="AC95" s="127"/>
      <c r="AD95" s="127"/>
    </row>
    <row r="96" spans="1:30" ht="11.25">
      <c r="A96" s="253" t="s">
        <v>53</v>
      </c>
      <c r="B96" s="140" t="s">
        <v>2</v>
      </c>
      <c r="C96" s="127">
        <v>26.52084</v>
      </c>
      <c r="D96" s="127">
        <v>79.95831999999999</v>
      </c>
      <c r="E96" s="127">
        <v>1.5151199999999998</v>
      </c>
      <c r="F96" s="127">
        <v>1.475</v>
      </c>
      <c r="G96" s="127">
        <v>3.0611900000000003</v>
      </c>
      <c r="H96" s="127">
        <v>4.15</v>
      </c>
      <c r="I96" s="127">
        <v>4.5</v>
      </c>
      <c r="J96" s="127"/>
      <c r="K96" s="127">
        <v>0.88</v>
      </c>
      <c r="L96" s="127">
        <v>0.826</v>
      </c>
      <c r="M96" s="127">
        <v>2.25</v>
      </c>
      <c r="N96" s="127">
        <v>1.855</v>
      </c>
      <c r="O96" s="127">
        <v>1.575</v>
      </c>
      <c r="P96" s="127">
        <v>0.066</v>
      </c>
      <c r="Q96" s="127">
        <v>22.15331</v>
      </c>
      <c r="R96" s="127">
        <v>3.925</v>
      </c>
      <c r="S96" s="127">
        <v>0.3252</v>
      </c>
      <c r="T96" s="127">
        <v>2.875</v>
      </c>
      <c r="U96" s="127">
        <v>3.075</v>
      </c>
      <c r="V96" s="127">
        <v>1.75</v>
      </c>
      <c r="W96" s="127">
        <v>3.3324100000000003</v>
      </c>
      <c r="X96" s="127"/>
      <c r="Y96" s="127"/>
      <c r="Z96" s="127"/>
      <c r="AA96" s="127"/>
      <c r="AB96" s="127"/>
      <c r="AC96" s="127"/>
      <c r="AD96" s="127"/>
    </row>
    <row r="97" spans="1:30" ht="11.25">
      <c r="A97" s="254"/>
      <c r="B97" s="141" t="s">
        <v>3</v>
      </c>
      <c r="C97" s="127">
        <v>267.98368</v>
      </c>
      <c r="D97" s="127">
        <v>347.10852000000006</v>
      </c>
      <c r="E97" s="127">
        <v>36.19632</v>
      </c>
      <c r="F97" s="127">
        <v>18.2314</v>
      </c>
      <c r="G97" s="127">
        <v>5.9352</v>
      </c>
      <c r="H97" s="127">
        <v>42.1402</v>
      </c>
      <c r="I97" s="127">
        <v>37.34524</v>
      </c>
      <c r="J97" s="127">
        <v>32.403</v>
      </c>
      <c r="K97" s="127">
        <v>29.822950000000002</v>
      </c>
      <c r="L97" s="127">
        <v>15.8974</v>
      </c>
      <c r="M97" s="127">
        <v>24.5822</v>
      </c>
      <c r="N97" s="127">
        <v>43.6962</v>
      </c>
      <c r="O97" s="127">
        <v>34.667</v>
      </c>
      <c r="P97" s="127">
        <v>249.2836</v>
      </c>
      <c r="Q97" s="127">
        <v>570.20071</v>
      </c>
      <c r="R97" s="127">
        <v>29.2426</v>
      </c>
      <c r="S97" s="127">
        <v>30.53016</v>
      </c>
      <c r="T97" s="127">
        <v>11.5126</v>
      </c>
      <c r="U97" s="127">
        <v>66.52734</v>
      </c>
      <c r="V97" s="127">
        <v>33.83874000000001</v>
      </c>
      <c r="W97" s="127">
        <v>60.508199999999995</v>
      </c>
      <c r="X97" s="127"/>
      <c r="Y97" s="127"/>
      <c r="Z97" s="127"/>
      <c r="AA97" s="127"/>
      <c r="AB97" s="127"/>
      <c r="AC97" s="127"/>
      <c r="AD97" s="127"/>
    </row>
    <row r="98" spans="1:30" ht="11.25">
      <c r="A98" s="253" t="s">
        <v>54</v>
      </c>
      <c r="B98" s="140" t="s">
        <v>2</v>
      </c>
      <c r="C98" s="127">
        <v>7.85499</v>
      </c>
      <c r="D98" s="127">
        <v>10.704742</v>
      </c>
      <c r="E98" s="127">
        <v>0.33359000000000005</v>
      </c>
      <c r="F98" s="127">
        <v>3.5275</v>
      </c>
      <c r="G98" s="127">
        <v>8.637799999999999</v>
      </c>
      <c r="H98" s="127">
        <v>0.37675</v>
      </c>
      <c r="I98" s="127">
        <v>0.2525</v>
      </c>
      <c r="J98" s="127">
        <v>0.098</v>
      </c>
      <c r="K98" s="127">
        <v>0.53525</v>
      </c>
      <c r="L98" s="127">
        <v>0.1595</v>
      </c>
      <c r="M98" s="127">
        <v>1.85338</v>
      </c>
      <c r="N98" s="127">
        <v>0.31164</v>
      </c>
      <c r="O98" s="127">
        <v>0.27564</v>
      </c>
      <c r="P98" s="127">
        <v>0.3485</v>
      </c>
      <c r="Q98" s="127">
        <v>16.71005</v>
      </c>
      <c r="R98" s="127">
        <v>0.0625</v>
      </c>
      <c r="S98" s="127">
        <v>1.5435</v>
      </c>
      <c r="T98" s="127">
        <v>0.41458</v>
      </c>
      <c r="U98" s="127">
        <v>0.8991</v>
      </c>
      <c r="V98" s="127">
        <v>2.79235</v>
      </c>
      <c r="W98" s="127">
        <v>3.59718</v>
      </c>
      <c r="X98" s="127"/>
      <c r="Y98" s="127"/>
      <c r="Z98" s="127"/>
      <c r="AA98" s="127"/>
      <c r="AB98" s="127"/>
      <c r="AC98" s="127"/>
      <c r="AD98" s="127"/>
    </row>
    <row r="99" spans="1:30" ht="11.25">
      <c r="A99" s="254"/>
      <c r="B99" s="141" t="s">
        <v>3</v>
      </c>
      <c r="C99" s="127">
        <v>2064.25883</v>
      </c>
      <c r="D99" s="127">
        <v>1967.80817</v>
      </c>
      <c r="E99" s="127">
        <v>143.20059999999998</v>
      </c>
      <c r="F99" s="127">
        <v>139.51256</v>
      </c>
      <c r="G99" s="127">
        <v>142.65456</v>
      </c>
      <c r="H99" s="127">
        <v>151.68864000000002</v>
      </c>
      <c r="I99" s="127">
        <v>140.916</v>
      </c>
      <c r="J99" s="127">
        <v>155.01216</v>
      </c>
      <c r="K99" s="127">
        <v>141.38119999999998</v>
      </c>
      <c r="L99" s="127">
        <v>166.13855999999998</v>
      </c>
      <c r="M99" s="127">
        <v>151.54272</v>
      </c>
      <c r="N99" s="127">
        <v>150.18912</v>
      </c>
      <c r="O99" s="127">
        <v>160.35935999999998</v>
      </c>
      <c r="P99" s="127">
        <v>135.50976</v>
      </c>
      <c r="Q99" s="127">
        <v>1778.10524</v>
      </c>
      <c r="R99" s="127">
        <v>164.87779999999998</v>
      </c>
      <c r="S99" s="127">
        <v>141.40096</v>
      </c>
      <c r="T99" s="127">
        <v>156.80944</v>
      </c>
      <c r="U99" s="127">
        <v>155.27888000000002</v>
      </c>
      <c r="V99" s="127">
        <v>155.47244</v>
      </c>
      <c r="W99" s="127">
        <v>157.67424000000003</v>
      </c>
      <c r="X99" s="127"/>
      <c r="Y99" s="127"/>
      <c r="Z99" s="127"/>
      <c r="AA99" s="127"/>
      <c r="AB99" s="127"/>
      <c r="AC99" s="127"/>
      <c r="AD99" s="127"/>
    </row>
    <row r="100" spans="1:30" ht="11.25">
      <c r="A100" s="253" t="s">
        <v>55</v>
      </c>
      <c r="B100" s="140" t="s">
        <v>2</v>
      </c>
      <c r="C100" s="127">
        <v>141.09975699999998</v>
      </c>
      <c r="D100" s="127">
        <v>104.579728</v>
      </c>
      <c r="E100" s="127">
        <v>135.96868</v>
      </c>
      <c r="F100" s="127">
        <v>125.932</v>
      </c>
      <c r="G100" s="127">
        <v>157.954</v>
      </c>
      <c r="H100" s="127">
        <v>198.094</v>
      </c>
      <c r="I100" s="127">
        <v>125.133</v>
      </c>
      <c r="J100" s="127">
        <v>168.778</v>
      </c>
      <c r="K100" s="127">
        <v>245.433</v>
      </c>
      <c r="L100" s="127">
        <v>130.11624</v>
      </c>
      <c r="M100" s="127">
        <v>191.468</v>
      </c>
      <c r="N100" s="127">
        <v>217.982</v>
      </c>
      <c r="O100" s="127">
        <v>158.652</v>
      </c>
      <c r="P100" s="127">
        <v>177.27291999999997</v>
      </c>
      <c r="Q100" s="127">
        <v>2032.78384</v>
      </c>
      <c r="R100" s="127">
        <v>206.149</v>
      </c>
      <c r="S100" s="127">
        <v>139.79829999999998</v>
      </c>
      <c r="T100" s="127">
        <v>189.448</v>
      </c>
      <c r="U100" s="127">
        <v>242.749</v>
      </c>
      <c r="V100" s="127">
        <v>161.3436</v>
      </c>
      <c r="W100" s="127">
        <v>136.9486</v>
      </c>
      <c r="X100" s="127"/>
      <c r="Y100" s="127"/>
      <c r="Z100" s="127"/>
      <c r="AA100" s="127"/>
      <c r="AB100" s="127"/>
      <c r="AC100" s="127"/>
      <c r="AD100" s="127"/>
    </row>
    <row r="101" spans="1:30" ht="11.25">
      <c r="A101" s="254"/>
      <c r="B101" s="141" t="s">
        <v>3</v>
      </c>
      <c r="C101" s="127">
        <v>1108.5228</v>
      </c>
      <c r="D101" s="127">
        <v>1755.972</v>
      </c>
      <c r="E101" s="127">
        <v>109.371</v>
      </c>
      <c r="F101" s="127">
        <v>177.41</v>
      </c>
      <c r="G101" s="127">
        <v>124.802</v>
      </c>
      <c r="H101" s="127">
        <v>172.611</v>
      </c>
      <c r="I101" s="127">
        <v>138.075</v>
      </c>
      <c r="J101" s="127">
        <v>169.04</v>
      </c>
      <c r="K101" s="127">
        <v>117.71</v>
      </c>
      <c r="L101" s="127">
        <v>171.072</v>
      </c>
      <c r="M101" s="127">
        <v>148.888</v>
      </c>
      <c r="N101" s="127">
        <v>209.34</v>
      </c>
      <c r="O101" s="127">
        <v>159.748</v>
      </c>
      <c r="P101" s="127">
        <v>103.163</v>
      </c>
      <c r="Q101" s="127">
        <v>1801.23</v>
      </c>
      <c r="R101" s="127">
        <v>165.39628</v>
      </c>
      <c r="S101" s="127">
        <v>92.73555999999999</v>
      </c>
      <c r="T101" s="127">
        <v>64.564448</v>
      </c>
      <c r="U101" s="127">
        <v>60.082</v>
      </c>
      <c r="V101" s="127">
        <v>28.656312</v>
      </c>
      <c r="W101" s="127">
        <v>75.285</v>
      </c>
      <c r="X101" s="127"/>
      <c r="Y101" s="127"/>
      <c r="Z101" s="127"/>
      <c r="AA101" s="127"/>
      <c r="AB101" s="127"/>
      <c r="AC101" s="127"/>
      <c r="AD101" s="127"/>
    </row>
    <row r="102" spans="1:30" ht="11.25">
      <c r="A102" s="253" t="s">
        <v>56</v>
      </c>
      <c r="B102" s="140" t="s">
        <v>2</v>
      </c>
      <c r="C102" s="127">
        <v>93.29104</v>
      </c>
      <c r="D102" s="127">
        <v>24.47136</v>
      </c>
      <c r="E102" s="127">
        <v>0.48202</v>
      </c>
      <c r="F102" s="127">
        <v>0.7119</v>
      </c>
      <c r="G102" s="127">
        <v>0.74217</v>
      </c>
      <c r="H102" s="127">
        <v>0.5818</v>
      </c>
      <c r="I102" s="127">
        <v>0.4838</v>
      </c>
      <c r="J102" s="127">
        <v>0.21</v>
      </c>
      <c r="K102" s="127">
        <v>0.062</v>
      </c>
      <c r="L102" s="127">
        <v>0.0888</v>
      </c>
      <c r="M102" s="127"/>
      <c r="N102" s="127">
        <v>0.364</v>
      </c>
      <c r="O102" s="127">
        <v>0.1716</v>
      </c>
      <c r="P102" s="127"/>
      <c r="Q102" s="127">
        <v>3.8980900000000003</v>
      </c>
      <c r="R102" s="127">
        <v>0.069</v>
      </c>
      <c r="S102" s="127">
        <v>0.346</v>
      </c>
      <c r="T102" s="127">
        <v>0.0414</v>
      </c>
      <c r="U102" s="127">
        <v>0.126</v>
      </c>
      <c r="V102" s="127">
        <v>0.255</v>
      </c>
      <c r="W102" s="127">
        <v>0.11844</v>
      </c>
      <c r="X102" s="127"/>
      <c r="Y102" s="127"/>
      <c r="Z102" s="127"/>
      <c r="AA102" s="127"/>
      <c r="AB102" s="127"/>
      <c r="AC102" s="127"/>
      <c r="AD102" s="127"/>
    </row>
    <row r="103" spans="1:30" ht="11.25">
      <c r="A103" s="254"/>
      <c r="B103" s="141" t="s">
        <v>3</v>
      </c>
      <c r="C103" s="127">
        <v>0.008</v>
      </c>
      <c r="D103" s="127">
        <v>0.003</v>
      </c>
      <c r="E103" s="127"/>
      <c r="F103" s="127"/>
      <c r="G103" s="127"/>
      <c r="H103" s="127"/>
      <c r="I103" s="127"/>
      <c r="J103" s="127"/>
      <c r="K103" s="127"/>
      <c r="L103" s="127">
        <v>2.368</v>
      </c>
      <c r="M103" s="127"/>
      <c r="N103" s="127"/>
      <c r="O103" s="127"/>
      <c r="P103" s="127"/>
      <c r="Q103" s="127">
        <v>2.368</v>
      </c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1.25">
      <c r="A104" s="253" t="s">
        <v>57</v>
      </c>
      <c r="B104" s="140" t="s">
        <v>2</v>
      </c>
      <c r="C104" s="127">
        <v>81.03586999999999</v>
      </c>
      <c r="D104" s="127">
        <v>16.332844</v>
      </c>
      <c r="E104" s="127">
        <v>0.15748</v>
      </c>
      <c r="F104" s="127">
        <v>24.869349999999997</v>
      </c>
      <c r="G104" s="127">
        <v>1.0096</v>
      </c>
      <c r="H104" s="127"/>
      <c r="I104" s="127"/>
      <c r="J104" s="127">
        <v>0.23206</v>
      </c>
      <c r="K104" s="127">
        <v>0.0054</v>
      </c>
      <c r="L104" s="127"/>
      <c r="M104" s="127">
        <v>0.12440000000000001</v>
      </c>
      <c r="N104" s="127">
        <v>0.11808</v>
      </c>
      <c r="O104" s="127">
        <v>0.043856</v>
      </c>
      <c r="P104" s="127">
        <v>0.04436</v>
      </c>
      <c r="Q104" s="127">
        <v>26.604586000000005</v>
      </c>
      <c r="R104" s="127">
        <v>0.001</v>
      </c>
      <c r="S104" s="127"/>
      <c r="T104" s="127"/>
      <c r="U104" s="127">
        <v>0.06204</v>
      </c>
      <c r="V104" s="127">
        <v>0.0175</v>
      </c>
      <c r="W104" s="127">
        <v>0.03936</v>
      </c>
      <c r="X104" s="127"/>
      <c r="Y104" s="127"/>
      <c r="Z104" s="127"/>
      <c r="AA104" s="127"/>
      <c r="AB104" s="127"/>
      <c r="AC104" s="127"/>
      <c r="AD104" s="127"/>
    </row>
    <row r="105" spans="1:30" ht="11.25">
      <c r="A105" s="267"/>
      <c r="B105" s="141" t="s">
        <v>3</v>
      </c>
      <c r="C105" s="127">
        <v>120.455</v>
      </c>
      <c r="D105" s="127">
        <v>66.46200200000001</v>
      </c>
      <c r="E105" s="127">
        <v>0.72</v>
      </c>
      <c r="F105" s="127">
        <v>11.07</v>
      </c>
      <c r="G105" s="127">
        <v>9.3</v>
      </c>
      <c r="H105" s="127">
        <v>2.55</v>
      </c>
      <c r="I105" s="127">
        <v>8.5</v>
      </c>
      <c r="J105" s="127">
        <v>0.02</v>
      </c>
      <c r="K105" s="127">
        <v>8.5</v>
      </c>
      <c r="L105" s="127">
        <v>11.05</v>
      </c>
      <c r="M105" s="127"/>
      <c r="N105" s="127">
        <v>8.5</v>
      </c>
      <c r="O105" s="127">
        <v>2.55</v>
      </c>
      <c r="P105" s="127">
        <v>11.05</v>
      </c>
      <c r="Q105" s="127">
        <v>73.81</v>
      </c>
      <c r="R105" s="127"/>
      <c r="S105" s="127">
        <v>25.501</v>
      </c>
      <c r="T105" s="127">
        <v>8.521</v>
      </c>
      <c r="U105" s="127">
        <v>8.5</v>
      </c>
      <c r="V105" s="127">
        <v>2.55</v>
      </c>
      <c r="W105" s="127">
        <v>0.979</v>
      </c>
      <c r="X105" s="127"/>
      <c r="Y105" s="127"/>
      <c r="Z105" s="127"/>
      <c r="AA105" s="127"/>
      <c r="AB105" s="127"/>
      <c r="AC105" s="127"/>
      <c r="AD105" s="127"/>
    </row>
    <row r="106" spans="1:2" ht="11.25">
      <c r="A106" s="226"/>
      <c r="B106" s="225"/>
    </row>
    <row r="107" spans="1:2" ht="11.25">
      <c r="A107" s="227"/>
      <c r="B107" s="225"/>
    </row>
    <row r="108" spans="1:30" ht="11.25" customHeight="1">
      <c r="A108" s="262" t="s">
        <v>188</v>
      </c>
      <c r="B108" s="262" t="s">
        <v>23</v>
      </c>
      <c r="C108" s="192">
        <v>2016</v>
      </c>
      <c r="D108" s="192">
        <v>2017</v>
      </c>
      <c r="E108" s="195">
        <v>43101</v>
      </c>
      <c r="F108" s="93">
        <v>43132</v>
      </c>
      <c r="G108" s="93">
        <v>43160</v>
      </c>
      <c r="H108" s="93">
        <v>43191</v>
      </c>
      <c r="I108" s="93">
        <v>43221</v>
      </c>
      <c r="J108" s="93">
        <v>43252</v>
      </c>
      <c r="K108" s="93">
        <v>43282</v>
      </c>
      <c r="L108" s="93">
        <v>43313</v>
      </c>
      <c r="M108" s="93">
        <v>43344</v>
      </c>
      <c r="N108" s="93">
        <v>43374</v>
      </c>
      <c r="O108" s="93">
        <v>43405</v>
      </c>
      <c r="P108" s="93">
        <v>43435</v>
      </c>
      <c r="Q108" s="94">
        <v>2018</v>
      </c>
      <c r="R108" s="93">
        <v>43466</v>
      </c>
      <c r="S108" s="93">
        <v>43497</v>
      </c>
      <c r="T108" s="93">
        <v>43525</v>
      </c>
      <c r="U108" s="93">
        <v>43556</v>
      </c>
      <c r="V108" s="93">
        <v>43586</v>
      </c>
      <c r="W108" s="93">
        <v>43617</v>
      </c>
      <c r="X108" s="93">
        <v>43647</v>
      </c>
      <c r="Y108" s="93">
        <v>43678</v>
      </c>
      <c r="Z108" s="93">
        <v>43709</v>
      </c>
      <c r="AA108" s="93">
        <v>43739</v>
      </c>
      <c r="AB108" s="93">
        <v>43770</v>
      </c>
      <c r="AC108" s="93">
        <v>43800</v>
      </c>
      <c r="AD108" s="94">
        <v>2019</v>
      </c>
    </row>
    <row r="109" spans="1:30" ht="22.5">
      <c r="A109" s="274"/>
      <c r="B109" s="263"/>
      <c r="C109" s="201" t="s">
        <v>0</v>
      </c>
      <c r="D109" s="201" t="s">
        <v>0</v>
      </c>
      <c r="E109" s="199" t="s">
        <v>0</v>
      </c>
      <c r="F109" s="95" t="s">
        <v>0</v>
      </c>
      <c r="G109" s="95" t="s">
        <v>0</v>
      </c>
      <c r="H109" s="95" t="s">
        <v>0</v>
      </c>
      <c r="I109" s="95" t="s">
        <v>0</v>
      </c>
      <c r="J109" s="95" t="s">
        <v>0</v>
      </c>
      <c r="K109" s="95" t="s">
        <v>0</v>
      </c>
      <c r="L109" s="95" t="s">
        <v>0</v>
      </c>
      <c r="M109" s="95" t="s">
        <v>0</v>
      </c>
      <c r="N109" s="95" t="s">
        <v>0</v>
      </c>
      <c r="O109" s="95" t="s">
        <v>0</v>
      </c>
      <c r="P109" s="95" t="s">
        <v>0</v>
      </c>
      <c r="Q109" s="96" t="s">
        <v>0</v>
      </c>
      <c r="R109" s="95" t="s">
        <v>0</v>
      </c>
      <c r="S109" s="95" t="s">
        <v>0</v>
      </c>
      <c r="T109" s="95" t="s">
        <v>0</v>
      </c>
      <c r="U109" s="95" t="s">
        <v>0</v>
      </c>
      <c r="V109" s="95" t="s">
        <v>0</v>
      </c>
      <c r="W109" s="95" t="s">
        <v>0</v>
      </c>
      <c r="X109" s="95" t="s">
        <v>0</v>
      </c>
      <c r="Y109" s="95" t="s">
        <v>0</v>
      </c>
      <c r="Z109" s="95" t="s">
        <v>0</v>
      </c>
      <c r="AA109" s="95" t="s">
        <v>0</v>
      </c>
      <c r="AB109" s="95" t="s">
        <v>0</v>
      </c>
      <c r="AC109" s="95" t="s">
        <v>0</v>
      </c>
      <c r="AD109" s="96" t="s">
        <v>0</v>
      </c>
    </row>
    <row r="110" spans="1:30" ht="11.25">
      <c r="A110" s="112" t="s">
        <v>61</v>
      </c>
      <c r="B110" s="165" t="s">
        <v>2</v>
      </c>
      <c r="C110" s="203">
        <f aca="true" t="shared" si="30" ref="C110:G111">C54+C58+C62</f>
        <v>63835.11827</v>
      </c>
      <c r="D110" s="203">
        <f t="shared" si="30"/>
        <v>48227.502586</v>
      </c>
      <c r="E110" s="115">
        <f t="shared" si="30"/>
        <v>3206.8183639999997</v>
      </c>
      <c r="F110" s="115">
        <f t="shared" si="30"/>
        <v>3773.95122</v>
      </c>
      <c r="G110" s="115">
        <f t="shared" si="30"/>
        <v>3413.23625</v>
      </c>
      <c r="H110" s="115">
        <f aca="true" t="shared" si="31" ref="H110:Q110">H54+H58+H62</f>
        <v>3429.8692100000007</v>
      </c>
      <c r="I110" s="115">
        <f t="shared" si="31"/>
        <v>2624.01791</v>
      </c>
      <c r="J110" s="115">
        <f t="shared" si="31"/>
        <v>2998.30231</v>
      </c>
      <c r="K110" s="115">
        <f t="shared" si="31"/>
        <v>3735.120032</v>
      </c>
      <c r="L110" s="115">
        <f t="shared" si="31"/>
        <v>4064.2437720000003</v>
      </c>
      <c r="M110" s="115">
        <f t="shared" si="31"/>
        <v>2788.730869</v>
      </c>
      <c r="N110" s="115">
        <f t="shared" si="31"/>
        <v>3613.5858099999996</v>
      </c>
      <c r="O110" s="115">
        <f t="shared" si="31"/>
        <v>3496.673975</v>
      </c>
      <c r="P110" s="115">
        <f t="shared" si="31"/>
        <v>3147.14923</v>
      </c>
      <c r="Q110" s="115">
        <f t="shared" si="31"/>
        <v>40291.698952000006</v>
      </c>
      <c r="R110" s="115">
        <f aca="true" t="shared" si="32" ref="R110:AD110">R54+R58+R62</f>
        <v>2912.1491699999997</v>
      </c>
      <c r="S110" s="115">
        <f t="shared" si="32"/>
        <v>2870.265914</v>
      </c>
      <c r="T110" s="115">
        <f t="shared" si="32"/>
        <v>2807.51426</v>
      </c>
      <c r="U110" s="115">
        <f t="shared" si="32"/>
        <v>2783.21361</v>
      </c>
      <c r="V110" s="115">
        <f t="shared" si="32"/>
        <v>2827.106852</v>
      </c>
      <c r="W110" s="115">
        <f t="shared" si="32"/>
        <v>3389.4052</v>
      </c>
      <c r="X110" s="115">
        <f t="shared" si="32"/>
        <v>0</v>
      </c>
      <c r="Y110" s="115">
        <f t="shared" si="32"/>
        <v>0</v>
      </c>
      <c r="Z110" s="115">
        <f t="shared" si="32"/>
        <v>0</v>
      </c>
      <c r="AA110" s="115">
        <f t="shared" si="32"/>
        <v>0</v>
      </c>
      <c r="AB110" s="115">
        <f t="shared" si="32"/>
        <v>0</v>
      </c>
      <c r="AC110" s="115">
        <f t="shared" si="32"/>
        <v>0</v>
      </c>
      <c r="AD110" s="115">
        <f t="shared" si="32"/>
        <v>0</v>
      </c>
    </row>
    <row r="111" spans="1:30" ht="11.25">
      <c r="A111" s="112"/>
      <c r="B111" s="166" t="s">
        <v>3</v>
      </c>
      <c r="C111" s="114">
        <f t="shared" si="30"/>
        <v>70963.14706</v>
      </c>
      <c r="D111" s="114">
        <f t="shared" si="30"/>
        <v>73486.177326</v>
      </c>
      <c r="E111" s="115">
        <f t="shared" si="30"/>
        <v>4253.01191</v>
      </c>
      <c r="F111" s="115">
        <f t="shared" si="30"/>
        <v>2475.96288</v>
      </c>
      <c r="G111" s="115">
        <f t="shared" si="30"/>
        <v>5366.777821</v>
      </c>
      <c r="H111" s="115">
        <f aca="true" t="shared" si="33" ref="H111:Q111">H55+H59+H63</f>
        <v>3584.49164</v>
      </c>
      <c r="I111" s="115">
        <f t="shared" si="33"/>
        <v>2987.7879900000003</v>
      </c>
      <c r="J111" s="115">
        <f t="shared" si="33"/>
        <v>2317.78889</v>
      </c>
      <c r="K111" s="115">
        <f t="shared" si="33"/>
        <v>2674.150874</v>
      </c>
      <c r="L111" s="115">
        <f t="shared" si="33"/>
        <v>1541.168529</v>
      </c>
      <c r="M111" s="115">
        <f t="shared" si="33"/>
        <v>1552.0918500000002</v>
      </c>
      <c r="N111" s="115">
        <f t="shared" si="33"/>
        <v>3838.631178</v>
      </c>
      <c r="O111" s="115">
        <f t="shared" si="33"/>
        <v>2862.72973</v>
      </c>
      <c r="P111" s="115">
        <f t="shared" si="33"/>
        <v>2350.91712</v>
      </c>
      <c r="Q111" s="115">
        <f t="shared" si="33"/>
        <v>35805.510412</v>
      </c>
      <c r="R111" s="115">
        <f aca="true" t="shared" si="34" ref="R111:AD111">R55+R59+R63</f>
        <v>1774.8860100000002</v>
      </c>
      <c r="S111" s="115">
        <f t="shared" si="34"/>
        <v>1715.2652899999998</v>
      </c>
      <c r="T111" s="115">
        <f t="shared" si="34"/>
        <v>1419.10645</v>
      </c>
      <c r="U111" s="115">
        <f t="shared" si="34"/>
        <v>3976.6356639999995</v>
      </c>
      <c r="V111" s="115">
        <f t="shared" si="34"/>
        <v>3682.5008310000003</v>
      </c>
      <c r="W111" s="115">
        <f t="shared" si="34"/>
        <v>1561.82521</v>
      </c>
      <c r="X111" s="115">
        <f t="shared" si="34"/>
        <v>0</v>
      </c>
      <c r="Y111" s="115">
        <f t="shared" si="34"/>
        <v>0</v>
      </c>
      <c r="Z111" s="115">
        <f t="shared" si="34"/>
        <v>0</v>
      </c>
      <c r="AA111" s="115">
        <f t="shared" si="34"/>
        <v>0</v>
      </c>
      <c r="AB111" s="115">
        <f t="shared" si="34"/>
        <v>0</v>
      </c>
      <c r="AC111" s="115">
        <f t="shared" si="34"/>
        <v>0</v>
      </c>
      <c r="AD111" s="115">
        <f t="shared" si="34"/>
        <v>0</v>
      </c>
    </row>
    <row r="112" spans="1:30" ht="11.25">
      <c r="A112" s="116" t="s">
        <v>58</v>
      </c>
      <c r="B112" s="165" t="s">
        <v>2</v>
      </c>
      <c r="C112" s="114">
        <f aca="true" t="shared" si="35" ref="C112:G113">C52+C56+C60</f>
        <v>36839.763577000005</v>
      </c>
      <c r="D112" s="114">
        <f t="shared" si="35"/>
        <v>30318.239021</v>
      </c>
      <c r="E112" s="115">
        <f t="shared" si="35"/>
        <v>5532.539044</v>
      </c>
      <c r="F112" s="115">
        <f t="shared" si="35"/>
        <v>4562.737359999999</v>
      </c>
      <c r="G112" s="115">
        <f t="shared" si="35"/>
        <v>2495.878406</v>
      </c>
      <c r="H112" s="115">
        <f aca="true" t="shared" si="36" ref="H112:Q112">H52+H56+H60</f>
        <v>5274.831174</v>
      </c>
      <c r="I112" s="115">
        <f t="shared" si="36"/>
        <v>9967.493207</v>
      </c>
      <c r="J112" s="115">
        <f t="shared" si="36"/>
        <v>5239.387446000001</v>
      </c>
      <c r="K112" s="115">
        <f t="shared" si="36"/>
        <v>2342.403875</v>
      </c>
      <c r="L112" s="115">
        <f t="shared" si="36"/>
        <v>3699.240643</v>
      </c>
      <c r="M112" s="115">
        <f t="shared" si="36"/>
        <v>3284.5504</v>
      </c>
      <c r="N112" s="115">
        <f t="shared" si="36"/>
        <v>5485.383818</v>
      </c>
      <c r="O112" s="115">
        <f t="shared" si="36"/>
        <v>4191.04066</v>
      </c>
      <c r="P112" s="115">
        <f t="shared" si="36"/>
        <v>4461.849253</v>
      </c>
      <c r="Q112" s="115">
        <f t="shared" si="36"/>
        <v>56537.335286</v>
      </c>
      <c r="R112" s="115">
        <f aca="true" t="shared" si="37" ref="R112:AD112">R52+R56+R60</f>
        <v>3733.7056379999995</v>
      </c>
      <c r="S112" s="115">
        <f t="shared" si="37"/>
        <v>3701.711467</v>
      </c>
      <c r="T112" s="115">
        <f t="shared" si="37"/>
        <v>6715.7690379999995</v>
      </c>
      <c r="U112" s="115">
        <f t="shared" si="37"/>
        <v>7812.337727</v>
      </c>
      <c r="V112" s="115">
        <f t="shared" si="37"/>
        <v>7487.763972</v>
      </c>
      <c r="W112" s="115">
        <f t="shared" si="37"/>
        <v>3461.735428</v>
      </c>
      <c r="X112" s="115">
        <f t="shared" si="37"/>
        <v>0</v>
      </c>
      <c r="Y112" s="115">
        <f t="shared" si="37"/>
        <v>0</v>
      </c>
      <c r="Z112" s="115">
        <f t="shared" si="37"/>
        <v>0</v>
      </c>
      <c r="AA112" s="115">
        <f t="shared" si="37"/>
        <v>0</v>
      </c>
      <c r="AB112" s="115">
        <f t="shared" si="37"/>
        <v>0</v>
      </c>
      <c r="AC112" s="115">
        <f t="shared" si="37"/>
        <v>0</v>
      </c>
      <c r="AD112" s="115">
        <f t="shared" si="37"/>
        <v>0</v>
      </c>
    </row>
    <row r="113" spans="1:30" ht="11.25">
      <c r="A113" s="113"/>
      <c r="B113" s="166" t="s">
        <v>3</v>
      </c>
      <c r="C113" s="114">
        <f t="shared" si="35"/>
        <v>100839.48272899998</v>
      </c>
      <c r="D113" s="114">
        <f t="shared" si="35"/>
        <v>75514.693274</v>
      </c>
      <c r="E113" s="115">
        <f t="shared" si="35"/>
        <v>7456.23041</v>
      </c>
      <c r="F113" s="115">
        <f t="shared" si="35"/>
        <v>8038.631682000001</v>
      </c>
      <c r="G113" s="115">
        <f t="shared" si="35"/>
        <v>8112.035789999998</v>
      </c>
      <c r="H113" s="115">
        <f aca="true" t="shared" si="38" ref="H113:Q113">H53+H57+H61</f>
        <v>7425.145648</v>
      </c>
      <c r="I113" s="115">
        <f t="shared" si="38"/>
        <v>7733.261750000001</v>
      </c>
      <c r="J113" s="115">
        <f t="shared" si="38"/>
        <v>6143.874058000001</v>
      </c>
      <c r="K113" s="115">
        <f t="shared" si="38"/>
        <v>6892.656708</v>
      </c>
      <c r="L113" s="115">
        <f t="shared" si="38"/>
        <v>6646.117160000001</v>
      </c>
      <c r="M113" s="115">
        <f t="shared" si="38"/>
        <v>7106.226095999999</v>
      </c>
      <c r="N113" s="115">
        <f t="shared" si="38"/>
        <v>9139.618868000001</v>
      </c>
      <c r="O113" s="115">
        <f t="shared" si="38"/>
        <v>8846.735364</v>
      </c>
      <c r="P113" s="115">
        <f t="shared" si="38"/>
        <v>7350.267178</v>
      </c>
      <c r="Q113" s="115">
        <f t="shared" si="38"/>
        <v>90890.80071200001</v>
      </c>
      <c r="R113" s="115">
        <f aca="true" t="shared" si="39" ref="R113:AD113">R53+R57+R61</f>
        <v>7824.51188</v>
      </c>
      <c r="S113" s="115">
        <f t="shared" si="39"/>
        <v>7240.214084</v>
      </c>
      <c r="T113" s="115">
        <f t="shared" si="39"/>
        <v>7706.555167</v>
      </c>
      <c r="U113" s="115">
        <f t="shared" si="39"/>
        <v>7505.049258000001</v>
      </c>
      <c r="V113" s="115">
        <f t="shared" si="39"/>
        <v>6979.442798</v>
      </c>
      <c r="W113" s="115">
        <f t="shared" si="39"/>
        <v>5586.14957</v>
      </c>
      <c r="X113" s="115">
        <f t="shared" si="39"/>
        <v>0</v>
      </c>
      <c r="Y113" s="115">
        <f t="shared" si="39"/>
        <v>0</v>
      </c>
      <c r="Z113" s="115">
        <f t="shared" si="39"/>
        <v>0</v>
      </c>
      <c r="AA113" s="115">
        <f t="shared" si="39"/>
        <v>0</v>
      </c>
      <c r="AB113" s="115">
        <f t="shared" si="39"/>
        <v>0</v>
      </c>
      <c r="AC113" s="115">
        <f t="shared" si="39"/>
        <v>0</v>
      </c>
      <c r="AD113" s="115">
        <f t="shared" si="39"/>
        <v>0</v>
      </c>
    </row>
    <row r="114" spans="1:30" ht="11.25">
      <c r="A114" s="116" t="s">
        <v>59</v>
      </c>
      <c r="B114" s="165" t="s">
        <v>2</v>
      </c>
      <c r="C114" s="114">
        <f aca="true" t="shared" si="40" ref="C114:G117">C68+C72+C76</f>
        <v>7321.888964000001</v>
      </c>
      <c r="D114" s="114">
        <f t="shared" si="40"/>
        <v>10650.622912</v>
      </c>
      <c r="E114" s="115">
        <f t="shared" si="40"/>
        <v>906.6175</v>
      </c>
      <c r="F114" s="115">
        <f t="shared" si="40"/>
        <v>809.8164700000002</v>
      </c>
      <c r="G114" s="115">
        <f t="shared" si="40"/>
        <v>817.4227499999998</v>
      </c>
      <c r="H114" s="115">
        <f aca="true" t="shared" si="41" ref="H114:Q114">H68+H72+H76</f>
        <v>1112.90675</v>
      </c>
      <c r="I114" s="115">
        <f t="shared" si="41"/>
        <v>1118.1123000000002</v>
      </c>
      <c r="J114" s="115">
        <f t="shared" si="41"/>
        <v>1051.2160500000002</v>
      </c>
      <c r="K114" s="115">
        <f t="shared" si="41"/>
        <v>1124.6317500000002</v>
      </c>
      <c r="L114" s="115">
        <f t="shared" si="41"/>
        <v>475.8865419999999</v>
      </c>
      <c r="M114" s="115">
        <f t="shared" si="41"/>
        <v>689.6363280000002</v>
      </c>
      <c r="N114" s="115">
        <f t="shared" si="41"/>
        <v>813.190344</v>
      </c>
      <c r="O114" s="115">
        <f t="shared" si="41"/>
        <v>826.7571240000001</v>
      </c>
      <c r="P114" s="115">
        <f t="shared" si="41"/>
        <v>529.4550290000001</v>
      </c>
      <c r="Q114" s="115">
        <f t="shared" si="41"/>
        <v>10275.648937000002</v>
      </c>
      <c r="R114" s="115">
        <f aca="true" t="shared" si="42" ref="R114:AD114">R68+R72+R76</f>
        <v>723.0654299999999</v>
      </c>
      <c r="S114" s="115">
        <f t="shared" si="42"/>
        <v>843.3841319999999</v>
      </c>
      <c r="T114" s="115">
        <f t="shared" si="42"/>
        <v>671.66552</v>
      </c>
      <c r="U114" s="115">
        <f t="shared" si="42"/>
        <v>1131.438878</v>
      </c>
      <c r="V114" s="115">
        <f t="shared" si="42"/>
        <v>1060.68173</v>
      </c>
      <c r="W114" s="115">
        <f t="shared" si="42"/>
        <v>865.3257769999999</v>
      </c>
      <c r="X114" s="115">
        <f t="shared" si="42"/>
        <v>0</v>
      </c>
      <c r="Y114" s="115">
        <f t="shared" si="42"/>
        <v>0</v>
      </c>
      <c r="Z114" s="115">
        <f t="shared" si="42"/>
        <v>0</v>
      </c>
      <c r="AA114" s="115">
        <f t="shared" si="42"/>
        <v>0</v>
      </c>
      <c r="AB114" s="115">
        <f t="shared" si="42"/>
        <v>0</v>
      </c>
      <c r="AC114" s="115">
        <f t="shared" si="42"/>
        <v>0</v>
      </c>
      <c r="AD114" s="115">
        <f t="shared" si="42"/>
        <v>0</v>
      </c>
    </row>
    <row r="115" spans="1:30" ht="11.25">
      <c r="A115" s="113"/>
      <c r="B115" s="166" t="s">
        <v>3</v>
      </c>
      <c r="C115" s="114">
        <f t="shared" si="40"/>
        <v>9387.285073000001</v>
      </c>
      <c r="D115" s="114">
        <f t="shared" si="40"/>
        <v>8454.475591</v>
      </c>
      <c r="E115" s="115">
        <f t="shared" si="40"/>
        <v>838.934024</v>
      </c>
      <c r="F115" s="115">
        <f t="shared" si="40"/>
        <v>843.877976</v>
      </c>
      <c r="G115" s="115">
        <f t="shared" si="40"/>
        <v>952.4050480000001</v>
      </c>
      <c r="H115" s="115">
        <f aca="true" t="shared" si="43" ref="H115:Q115">H69+H73+H77</f>
        <v>733.524524</v>
      </c>
      <c r="I115" s="115">
        <f t="shared" si="43"/>
        <v>735.0874680000001</v>
      </c>
      <c r="J115" s="115">
        <f t="shared" si="43"/>
        <v>674.8041959999999</v>
      </c>
      <c r="K115" s="115">
        <f t="shared" si="43"/>
        <v>780.1788920000001</v>
      </c>
      <c r="L115" s="115">
        <f t="shared" si="43"/>
        <v>794.6542679999999</v>
      </c>
      <c r="M115" s="115">
        <f t="shared" si="43"/>
        <v>675.064888</v>
      </c>
      <c r="N115" s="115">
        <f t="shared" si="43"/>
        <v>781.1147720000001</v>
      </c>
      <c r="O115" s="115">
        <f t="shared" si="43"/>
        <v>861.043153</v>
      </c>
      <c r="P115" s="115">
        <f t="shared" si="43"/>
        <v>742.2788</v>
      </c>
      <c r="Q115" s="115">
        <f t="shared" si="43"/>
        <v>9412.968009</v>
      </c>
      <c r="R115" s="115">
        <f aca="true" t="shared" si="44" ref="R115:AD115">R69+R73+R77</f>
        <v>747.615987</v>
      </c>
      <c r="S115" s="115">
        <f t="shared" si="44"/>
        <v>574.681</v>
      </c>
      <c r="T115" s="115">
        <f t="shared" si="44"/>
        <v>533.28539</v>
      </c>
      <c r="U115" s="115">
        <f t="shared" si="44"/>
        <v>785.4421000000002</v>
      </c>
      <c r="V115" s="115">
        <f t="shared" si="44"/>
        <v>628.954092</v>
      </c>
      <c r="W115" s="115">
        <f t="shared" si="44"/>
        <v>570.423647</v>
      </c>
      <c r="X115" s="115">
        <f t="shared" si="44"/>
        <v>0</v>
      </c>
      <c r="Y115" s="115">
        <f t="shared" si="44"/>
        <v>0</v>
      </c>
      <c r="Z115" s="115">
        <f t="shared" si="44"/>
        <v>0</v>
      </c>
      <c r="AA115" s="115">
        <f t="shared" si="44"/>
        <v>0</v>
      </c>
      <c r="AB115" s="115">
        <f t="shared" si="44"/>
        <v>0</v>
      </c>
      <c r="AC115" s="115">
        <f t="shared" si="44"/>
        <v>0</v>
      </c>
      <c r="AD115" s="115">
        <f t="shared" si="44"/>
        <v>0</v>
      </c>
    </row>
    <row r="116" spans="1:30" s="222" customFormat="1" ht="11.25">
      <c r="A116" s="117" t="s">
        <v>60</v>
      </c>
      <c r="B116" s="165" t="s">
        <v>2</v>
      </c>
      <c r="C116" s="230">
        <f t="shared" si="40"/>
        <v>75404.85283699998</v>
      </c>
      <c r="D116" s="230">
        <f t="shared" si="40"/>
        <v>176924.350194</v>
      </c>
      <c r="E116" s="231">
        <f t="shared" si="40"/>
        <v>4890.4267899999995</v>
      </c>
      <c r="F116" s="231">
        <f t="shared" si="40"/>
        <v>4351.446960000001</v>
      </c>
      <c r="G116" s="231">
        <f t="shared" si="40"/>
        <v>5121.05089</v>
      </c>
      <c r="H116" s="231">
        <f aca="true" t="shared" si="45" ref="H116:Q116">H70+H74+H78</f>
        <v>4904.03946</v>
      </c>
      <c r="I116" s="231">
        <f t="shared" si="45"/>
        <v>4363.19311</v>
      </c>
      <c r="J116" s="231">
        <f t="shared" si="45"/>
        <v>4122.1876</v>
      </c>
      <c r="K116" s="231">
        <f t="shared" si="45"/>
        <v>3944.450147</v>
      </c>
      <c r="L116" s="231">
        <f t="shared" si="45"/>
        <v>3863.0454449999997</v>
      </c>
      <c r="M116" s="231">
        <f t="shared" si="45"/>
        <v>4290.722959999999</v>
      </c>
      <c r="N116" s="231">
        <f t="shared" si="45"/>
        <v>29466.041339999996</v>
      </c>
      <c r="O116" s="231">
        <f t="shared" si="45"/>
        <v>3776.1728519999997</v>
      </c>
      <c r="P116" s="231">
        <f t="shared" si="45"/>
        <v>3866.5544099999997</v>
      </c>
      <c r="Q116" s="231">
        <f t="shared" si="45"/>
        <v>76959.331964</v>
      </c>
      <c r="R116" s="231">
        <f aca="true" t="shared" si="46" ref="R116:AD116">R70+R74+R78</f>
        <v>4973.664629999999</v>
      </c>
      <c r="S116" s="231">
        <f t="shared" si="46"/>
        <v>4012.2932900000005</v>
      </c>
      <c r="T116" s="231">
        <f t="shared" si="46"/>
        <v>4456.527717</v>
      </c>
      <c r="U116" s="231">
        <f t="shared" si="46"/>
        <v>4833.64487</v>
      </c>
      <c r="V116" s="231">
        <f t="shared" si="46"/>
        <v>4479.289906000001</v>
      </c>
      <c r="W116" s="231">
        <f t="shared" si="46"/>
        <v>5086.90965</v>
      </c>
      <c r="X116" s="231">
        <f t="shared" si="46"/>
        <v>0</v>
      </c>
      <c r="Y116" s="231">
        <f t="shared" si="46"/>
        <v>0</v>
      </c>
      <c r="Z116" s="231">
        <f t="shared" si="46"/>
        <v>0</v>
      </c>
      <c r="AA116" s="231">
        <f t="shared" si="46"/>
        <v>0</v>
      </c>
      <c r="AB116" s="231">
        <f t="shared" si="46"/>
        <v>0</v>
      </c>
      <c r="AC116" s="231">
        <f t="shared" si="46"/>
        <v>0</v>
      </c>
      <c r="AD116" s="231">
        <f t="shared" si="46"/>
        <v>0</v>
      </c>
    </row>
    <row r="117" spans="1:30" ht="11.25">
      <c r="A117" s="113"/>
      <c r="B117" s="166" t="s">
        <v>3</v>
      </c>
      <c r="C117" s="114">
        <f t="shared" si="40"/>
        <v>5286.337170000001</v>
      </c>
      <c r="D117" s="114">
        <f t="shared" si="40"/>
        <v>4482.52968</v>
      </c>
      <c r="E117" s="115">
        <f t="shared" si="40"/>
        <v>236.34669000000002</v>
      </c>
      <c r="F117" s="115">
        <f t="shared" si="40"/>
        <v>334.92792499999996</v>
      </c>
      <c r="G117" s="115">
        <f t="shared" si="40"/>
        <v>469.43085</v>
      </c>
      <c r="H117" s="115">
        <f aca="true" t="shared" si="47" ref="H117:Q117">H71+H75+H79</f>
        <v>353.37404000000004</v>
      </c>
      <c r="I117" s="115">
        <f t="shared" si="47"/>
        <v>405.92186</v>
      </c>
      <c r="J117" s="115">
        <f t="shared" si="47"/>
        <v>567.3563419999999</v>
      </c>
      <c r="K117" s="115">
        <f t="shared" si="47"/>
        <v>374.18107</v>
      </c>
      <c r="L117" s="115">
        <f t="shared" si="47"/>
        <v>401.77601999999996</v>
      </c>
      <c r="M117" s="115">
        <f t="shared" si="47"/>
        <v>322.22796</v>
      </c>
      <c r="N117" s="115">
        <f t="shared" si="47"/>
        <v>314.63667</v>
      </c>
      <c r="O117" s="115">
        <f t="shared" si="47"/>
        <v>356.33940999999993</v>
      </c>
      <c r="P117" s="115">
        <f t="shared" si="47"/>
        <v>583.0287099999999</v>
      </c>
      <c r="Q117" s="115">
        <f t="shared" si="47"/>
        <v>4719.547547</v>
      </c>
      <c r="R117" s="115">
        <f aca="true" t="shared" si="48" ref="R117:AD117">R71+R75+R79</f>
        <v>456.33979</v>
      </c>
      <c r="S117" s="115">
        <f t="shared" si="48"/>
        <v>450.29355</v>
      </c>
      <c r="T117" s="115">
        <f t="shared" si="48"/>
        <v>726.0421499999999</v>
      </c>
      <c r="U117" s="115">
        <f t="shared" si="48"/>
        <v>585.1963499999999</v>
      </c>
      <c r="V117" s="115">
        <f t="shared" si="48"/>
        <v>850.10296</v>
      </c>
      <c r="W117" s="115">
        <f t="shared" si="48"/>
        <v>797.5821100000001</v>
      </c>
      <c r="X117" s="115">
        <f t="shared" si="48"/>
        <v>0</v>
      </c>
      <c r="Y117" s="115">
        <f t="shared" si="48"/>
        <v>0</v>
      </c>
      <c r="Z117" s="115">
        <f t="shared" si="48"/>
        <v>0</v>
      </c>
      <c r="AA117" s="115">
        <f t="shared" si="48"/>
        <v>0</v>
      </c>
      <c r="AB117" s="115">
        <f t="shared" si="48"/>
        <v>0</v>
      </c>
      <c r="AC117" s="115">
        <f t="shared" si="48"/>
        <v>0</v>
      </c>
      <c r="AD117" s="115">
        <f t="shared" si="48"/>
        <v>0</v>
      </c>
    </row>
    <row r="118" spans="1:30" ht="11.25">
      <c r="A118" s="116" t="s">
        <v>62</v>
      </c>
      <c r="B118" s="165" t="s">
        <v>2</v>
      </c>
      <c r="C118" s="114">
        <f aca="true" t="shared" si="49" ref="C118:G121">C44</f>
        <v>85577.68596400002</v>
      </c>
      <c r="D118" s="114">
        <f t="shared" si="49"/>
        <v>83722.70001799999</v>
      </c>
      <c r="E118" s="115">
        <f t="shared" si="49"/>
        <v>6207.649455</v>
      </c>
      <c r="F118" s="115">
        <f t="shared" si="49"/>
        <v>6060.55598</v>
      </c>
      <c r="G118" s="115">
        <f t="shared" si="49"/>
        <v>6504.133619000001</v>
      </c>
      <c r="H118" s="115">
        <f aca="true" t="shared" si="50" ref="H118:Q118">H44</f>
        <v>6856.64324</v>
      </c>
      <c r="I118" s="115">
        <f t="shared" si="50"/>
        <v>7612.07987</v>
      </c>
      <c r="J118" s="115">
        <f t="shared" si="50"/>
        <v>7513.732768</v>
      </c>
      <c r="K118" s="115">
        <f t="shared" si="50"/>
        <v>8317.300746</v>
      </c>
      <c r="L118" s="115">
        <f t="shared" si="50"/>
        <v>9373.611599000002</v>
      </c>
      <c r="M118" s="115">
        <f t="shared" si="50"/>
        <v>4224.83742</v>
      </c>
      <c r="N118" s="115">
        <f t="shared" si="50"/>
        <v>8424.451347</v>
      </c>
      <c r="O118" s="115">
        <f t="shared" si="50"/>
        <v>6634.872046</v>
      </c>
      <c r="P118" s="115">
        <f t="shared" si="50"/>
        <v>5332.60854</v>
      </c>
      <c r="Q118" s="115">
        <f t="shared" si="50"/>
        <v>83062.47662999993</v>
      </c>
      <c r="R118" s="115">
        <f aca="true" t="shared" si="51" ref="R118:AD118">R44</f>
        <v>6515.620470000001</v>
      </c>
      <c r="S118" s="115">
        <f t="shared" si="51"/>
        <v>6499.423928000001</v>
      </c>
      <c r="T118" s="115">
        <f t="shared" si="51"/>
        <v>6622.021014000002</v>
      </c>
      <c r="U118" s="115">
        <f t="shared" si="51"/>
        <v>4618.34784</v>
      </c>
      <c r="V118" s="115">
        <f t="shared" si="51"/>
        <v>7411.90769</v>
      </c>
      <c r="W118" s="115">
        <f t="shared" si="51"/>
        <v>6591.991692</v>
      </c>
      <c r="X118" s="115">
        <f t="shared" si="51"/>
        <v>0</v>
      </c>
      <c r="Y118" s="115">
        <f t="shared" si="51"/>
        <v>0</v>
      </c>
      <c r="Z118" s="115">
        <f t="shared" si="51"/>
        <v>0</v>
      </c>
      <c r="AA118" s="115">
        <f t="shared" si="51"/>
        <v>0</v>
      </c>
      <c r="AB118" s="115">
        <f t="shared" si="51"/>
        <v>0</v>
      </c>
      <c r="AC118" s="115">
        <f t="shared" si="51"/>
        <v>0</v>
      </c>
      <c r="AD118" s="115">
        <f t="shared" si="51"/>
        <v>0</v>
      </c>
    </row>
    <row r="119" spans="1:30" ht="11.25">
      <c r="A119" s="113"/>
      <c r="B119" s="166" t="s">
        <v>3</v>
      </c>
      <c r="C119" s="114">
        <f t="shared" si="49"/>
        <v>153665.99401100006</v>
      </c>
      <c r="D119" s="114">
        <f t="shared" si="49"/>
        <v>145674.117563</v>
      </c>
      <c r="E119" s="115">
        <f t="shared" si="49"/>
        <v>12433.251453999997</v>
      </c>
      <c r="F119" s="115">
        <f t="shared" si="49"/>
        <v>12329.419114999999</v>
      </c>
      <c r="G119" s="115">
        <f t="shared" si="49"/>
        <v>12766.759086</v>
      </c>
      <c r="H119" s="115">
        <f aca="true" t="shared" si="52" ref="H119:Q119">H45</f>
        <v>13907.868804</v>
      </c>
      <c r="I119" s="115">
        <f t="shared" si="52"/>
        <v>15323.986946</v>
      </c>
      <c r="J119" s="115">
        <f t="shared" si="52"/>
        <v>13220.084795999996</v>
      </c>
      <c r="K119" s="115">
        <f t="shared" si="52"/>
        <v>14842.212428</v>
      </c>
      <c r="L119" s="115">
        <f t="shared" si="52"/>
        <v>13432.098392000002</v>
      </c>
      <c r="M119" s="115">
        <f t="shared" si="52"/>
        <v>12923.489202</v>
      </c>
      <c r="N119" s="115">
        <f t="shared" si="52"/>
        <v>16536.537904</v>
      </c>
      <c r="O119" s="115">
        <f t="shared" si="52"/>
        <v>12092.820604000002</v>
      </c>
      <c r="P119" s="115">
        <f t="shared" si="52"/>
        <v>10685.584732</v>
      </c>
      <c r="Q119" s="115">
        <f t="shared" si="52"/>
        <v>160494.11346299996</v>
      </c>
      <c r="R119" s="115">
        <f aca="true" t="shared" si="53" ref="R119:AD119">R45</f>
        <v>11785.045334999999</v>
      </c>
      <c r="S119" s="115">
        <f t="shared" si="53"/>
        <v>11343.922294</v>
      </c>
      <c r="T119" s="115">
        <f t="shared" si="53"/>
        <v>11591.455058</v>
      </c>
      <c r="U119" s="115">
        <f t="shared" si="53"/>
        <v>12273.842204</v>
      </c>
      <c r="V119" s="115">
        <f t="shared" si="53"/>
        <v>12900.033114000002</v>
      </c>
      <c r="W119" s="115">
        <f t="shared" si="53"/>
        <v>11055.930012000003</v>
      </c>
      <c r="X119" s="115">
        <f t="shared" si="53"/>
        <v>0</v>
      </c>
      <c r="Y119" s="115">
        <f t="shared" si="53"/>
        <v>0</v>
      </c>
      <c r="Z119" s="115">
        <f t="shared" si="53"/>
        <v>0</v>
      </c>
      <c r="AA119" s="115">
        <f t="shared" si="53"/>
        <v>0</v>
      </c>
      <c r="AB119" s="115">
        <f t="shared" si="53"/>
        <v>0</v>
      </c>
      <c r="AC119" s="115">
        <f t="shared" si="53"/>
        <v>0</v>
      </c>
      <c r="AD119" s="115">
        <f t="shared" si="53"/>
        <v>0</v>
      </c>
    </row>
    <row r="120" spans="1:30" ht="11.25">
      <c r="A120" s="113" t="s">
        <v>63</v>
      </c>
      <c r="B120" s="165" t="s">
        <v>2</v>
      </c>
      <c r="C120" s="114">
        <f t="shared" si="49"/>
        <v>38217.434152000016</v>
      </c>
      <c r="D120" s="114">
        <f t="shared" si="49"/>
        <v>50477.53569600002</v>
      </c>
      <c r="E120" s="115">
        <f t="shared" si="49"/>
        <v>5396.4810210000005</v>
      </c>
      <c r="F120" s="115">
        <f t="shared" si="49"/>
        <v>6297.508849999999</v>
      </c>
      <c r="G120" s="115">
        <f t="shared" si="49"/>
        <v>3753.7106539999995</v>
      </c>
      <c r="H120" s="115">
        <f aca="true" t="shared" si="54" ref="H120:Q120">H46</f>
        <v>4627.49735</v>
      </c>
      <c r="I120" s="115">
        <f t="shared" si="54"/>
        <v>3955.91955</v>
      </c>
      <c r="J120" s="115">
        <f t="shared" si="54"/>
        <v>3414.84568</v>
      </c>
      <c r="K120" s="115">
        <f t="shared" si="54"/>
        <v>3479.22696</v>
      </c>
      <c r="L120" s="115">
        <f t="shared" si="54"/>
        <v>3736.8487900000005</v>
      </c>
      <c r="M120" s="115">
        <f t="shared" si="54"/>
        <v>1513.5634799999998</v>
      </c>
      <c r="N120" s="115">
        <f t="shared" si="54"/>
        <v>3206.12864</v>
      </c>
      <c r="O120" s="115">
        <f t="shared" si="54"/>
        <v>3276.26163</v>
      </c>
      <c r="P120" s="115">
        <f t="shared" si="54"/>
        <v>2678.05923</v>
      </c>
      <c r="Q120" s="115">
        <f t="shared" si="54"/>
        <v>45336.05183499999</v>
      </c>
      <c r="R120" s="115">
        <f aca="true" t="shared" si="55" ref="R120:AD120">R46</f>
        <v>3291.1882299999993</v>
      </c>
      <c r="S120" s="115">
        <f t="shared" si="55"/>
        <v>3507.0052900000005</v>
      </c>
      <c r="T120" s="115">
        <f t="shared" si="55"/>
        <v>3864.6184660000004</v>
      </c>
      <c r="U120" s="115">
        <f t="shared" si="55"/>
        <v>1639.1769000000004</v>
      </c>
      <c r="V120" s="115">
        <f t="shared" si="55"/>
        <v>3615.328272</v>
      </c>
      <c r="W120" s="115">
        <f t="shared" si="55"/>
        <v>3151.0882599999995</v>
      </c>
      <c r="X120" s="115">
        <f t="shared" si="55"/>
        <v>0</v>
      </c>
      <c r="Y120" s="115">
        <f t="shared" si="55"/>
        <v>0</v>
      </c>
      <c r="Z120" s="115">
        <f t="shared" si="55"/>
        <v>0</v>
      </c>
      <c r="AA120" s="115">
        <f t="shared" si="55"/>
        <v>0</v>
      </c>
      <c r="AB120" s="115">
        <f t="shared" si="55"/>
        <v>0</v>
      </c>
      <c r="AC120" s="115">
        <f t="shared" si="55"/>
        <v>0</v>
      </c>
      <c r="AD120" s="115">
        <f t="shared" si="55"/>
        <v>0</v>
      </c>
    </row>
    <row r="121" spans="1:30" ht="11.25">
      <c r="A121" s="113"/>
      <c r="B121" s="166" t="s">
        <v>3</v>
      </c>
      <c r="C121" s="114">
        <f t="shared" si="49"/>
        <v>27849.739244000004</v>
      </c>
      <c r="D121" s="114">
        <f t="shared" si="49"/>
        <v>49511.08726999995</v>
      </c>
      <c r="E121" s="115">
        <f t="shared" si="49"/>
        <v>2337.9661050000004</v>
      </c>
      <c r="F121" s="115">
        <f t="shared" si="49"/>
        <v>2975.712445</v>
      </c>
      <c r="G121" s="115">
        <f t="shared" si="49"/>
        <v>2628.142678</v>
      </c>
      <c r="H121" s="115">
        <f aca="true" t="shared" si="56" ref="H121:Q121">H47</f>
        <v>2689.5690880000006</v>
      </c>
      <c r="I121" s="115">
        <f t="shared" si="56"/>
        <v>2837.7272560000006</v>
      </c>
      <c r="J121" s="115">
        <f t="shared" si="56"/>
        <v>2453.2066149999996</v>
      </c>
      <c r="K121" s="115">
        <f t="shared" si="56"/>
        <v>3827.6400649999996</v>
      </c>
      <c r="L121" s="115">
        <f t="shared" si="56"/>
        <v>2476.8022640000004</v>
      </c>
      <c r="M121" s="115">
        <f t="shared" si="56"/>
        <v>2292.852942</v>
      </c>
      <c r="N121" s="115">
        <f t="shared" si="56"/>
        <v>2921.028396</v>
      </c>
      <c r="O121" s="115">
        <f t="shared" si="56"/>
        <v>2534.5966079999994</v>
      </c>
      <c r="P121" s="115">
        <f t="shared" si="56"/>
        <v>2368.407746</v>
      </c>
      <c r="Q121" s="115">
        <f t="shared" si="56"/>
        <v>32343.652207999985</v>
      </c>
      <c r="R121" s="115">
        <f aca="true" t="shared" si="57" ref="R121:AD121">R47</f>
        <v>2518.2285819999993</v>
      </c>
      <c r="S121" s="115">
        <f t="shared" si="57"/>
        <v>2653.9408940000003</v>
      </c>
      <c r="T121" s="115">
        <f t="shared" si="57"/>
        <v>2664.4312159999995</v>
      </c>
      <c r="U121" s="115">
        <f t="shared" si="57"/>
        <v>3041.7266219999997</v>
      </c>
      <c r="V121" s="115">
        <f t="shared" si="57"/>
        <v>3100.913028</v>
      </c>
      <c r="W121" s="115">
        <f t="shared" si="57"/>
        <v>2733.1616369999997</v>
      </c>
      <c r="X121" s="115">
        <f t="shared" si="57"/>
        <v>0</v>
      </c>
      <c r="Y121" s="115">
        <f t="shared" si="57"/>
        <v>0</v>
      </c>
      <c r="Z121" s="115">
        <f t="shared" si="57"/>
        <v>0</v>
      </c>
      <c r="AA121" s="115">
        <f t="shared" si="57"/>
        <v>0</v>
      </c>
      <c r="AB121" s="115">
        <f t="shared" si="57"/>
        <v>0</v>
      </c>
      <c r="AC121" s="115">
        <f t="shared" si="57"/>
        <v>0</v>
      </c>
      <c r="AD121" s="115">
        <f t="shared" si="57"/>
        <v>0</v>
      </c>
    </row>
    <row r="122" spans="1:30" ht="11.25">
      <c r="A122" s="116" t="s">
        <v>64</v>
      </c>
      <c r="B122" s="165" t="s">
        <v>2</v>
      </c>
      <c r="C122" s="114">
        <f aca="true" t="shared" si="58" ref="C122:G125">C40</f>
        <v>4482.489869</v>
      </c>
      <c r="D122" s="114">
        <f t="shared" si="58"/>
        <v>5901.712222000002</v>
      </c>
      <c r="E122" s="115">
        <f t="shared" si="58"/>
        <v>455.23240899999996</v>
      </c>
      <c r="F122" s="115">
        <f t="shared" si="58"/>
        <v>365.71499</v>
      </c>
      <c r="G122" s="115">
        <f t="shared" si="58"/>
        <v>350.52776</v>
      </c>
      <c r="H122" s="115">
        <f aca="true" t="shared" si="59" ref="H122:Q122">H40</f>
        <v>277.40596500000004</v>
      </c>
      <c r="I122" s="115">
        <f t="shared" si="59"/>
        <v>341.25791999999996</v>
      </c>
      <c r="J122" s="115">
        <f t="shared" si="59"/>
        <v>274.03203499999995</v>
      </c>
      <c r="K122" s="115">
        <f t="shared" si="59"/>
        <v>226.385358</v>
      </c>
      <c r="L122" s="115">
        <f t="shared" si="59"/>
        <v>326.26907</v>
      </c>
      <c r="M122" s="115">
        <f t="shared" si="59"/>
        <v>303.22920600000003</v>
      </c>
      <c r="N122" s="115">
        <f t="shared" si="59"/>
        <v>261.887536</v>
      </c>
      <c r="O122" s="115">
        <f t="shared" si="59"/>
        <v>271.940934</v>
      </c>
      <c r="P122" s="115">
        <f t="shared" si="59"/>
        <v>196.211876</v>
      </c>
      <c r="Q122" s="115">
        <f t="shared" si="59"/>
        <v>3650.095059</v>
      </c>
      <c r="R122" s="115">
        <f aca="true" t="shared" si="60" ref="R122:AD122">R40</f>
        <v>252.07362799999999</v>
      </c>
      <c r="S122" s="115">
        <f t="shared" si="60"/>
        <v>277.122156</v>
      </c>
      <c r="T122" s="115">
        <f t="shared" si="60"/>
        <v>199.64712600000001</v>
      </c>
      <c r="U122" s="115">
        <f t="shared" si="60"/>
        <v>214.19604999999999</v>
      </c>
      <c r="V122" s="115">
        <f t="shared" si="60"/>
        <v>247.68961000000002</v>
      </c>
      <c r="W122" s="115">
        <f t="shared" si="60"/>
        <v>245.074202</v>
      </c>
      <c r="X122" s="115">
        <f t="shared" si="60"/>
        <v>0</v>
      </c>
      <c r="Y122" s="115">
        <f t="shared" si="60"/>
        <v>0</v>
      </c>
      <c r="Z122" s="115">
        <f t="shared" si="60"/>
        <v>0</v>
      </c>
      <c r="AA122" s="115">
        <f t="shared" si="60"/>
        <v>0</v>
      </c>
      <c r="AB122" s="115">
        <f t="shared" si="60"/>
        <v>0</v>
      </c>
      <c r="AC122" s="115">
        <f t="shared" si="60"/>
        <v>0</v>
      </c>
      <c r="AD122" s="115">
        <f t="shared" si="60"/>
        <v>0</v>
      </c>
    </row>
    <row r="123" spans="1:30" ht="11.25">
      <c r="A123" s="113"/>
      <c r="B123" s="166" t="s">
        <v>3</v>
      </c>
      <c r="C123" s="114">
        <f t="shared" si="58"/>
        <v>3071.1793640000005</v>
      </c>
      <c r="D123" s="114">
        <f t="shared" si="58"/>
        <v>2163.7604810000003</v>
      </c>
      <c r="E123" s="115">
        <f t="shared" si="58"/>
        <v>416.878058</v>
      </c>
      <c r="F123" s="115">
        <f t="shared" si="58"/>
        <v>414.80652000000003</v>
      </c>
      <c r="G123" s="115">
        <f t="shared" si="58"/>
        <v>268.387354</v>
      </c>
      <c r="H123" s="115">
        <f aca="true" t="shared" si="61" ref="H123:Q123">H41</f>
        <v>306.503936</v>
      </c>
      <c r="I123" s="115">
        <f t="shared" si="61"/>
        <v>264.086728</v>
      </c>
      <c r="J123" s="115">
        <f t="shared" si="61"/>
        <v>146.465048</v>
      </c>
      <c r="K123" s="115">
        <f t="shared" si="61"/>
        <v>205.15855</v>
      </c>
      <c r="L123" s="115">
        <f t="shared" si="61"/>
        <v>144.251838</v>
      </c>
      <c r="M123" s="115">
        <f t="shared" si="61"/>
        <v>108.429568</v>
      </c>
      <c r="N123" s="115">
        <f t="shared" si="61"/>
        <v>445.59</v>
      </c>
      <c r="O123" s="115">
        <f t="shared" si="61"/>
        <v>354.26073999999994</v>
      </c>
      <c r="P123" s="115">
        <f t="shared" si="61"/>
        <v>141.510072</v>
      </c>
      <c r="Q123" s="115">
        <f t="shared" si="61"/>
        <v>3216.328412</v>
      </c>
      <c r="R123" s="115">
        <f aca="true" t="shared" si="62" ref="R123:AD123">R41</f>
        <v>220.65868</v>
      </c>
      <c r="S123" s="115">
        <f t="shared" si="62"/>
        <v>150.01115999999996</v>
      </c>
      <c r="T123" s="115">
        <f t="shared" si="62"/>
        <v>132.15219</v>
      </c>
      <c r="U123" s="115">
        <f t="shared" si="62"/>
        <v>164.30367999999999</v>
      </c>
      <c r="V123" s="115">
        <f t="shared" si="62"/>
        <v>213.10326400000002</v>
      </c>
      <c r="W123" s="115">
        <f t="shared" si="62"/>
        <v>160.15312</v>
      </c>
      <c r="X123" s="115">
        <f t="shared" si="62"/>
        <v>0</v>
      </c>
      <c r="Y123" s="115">
        <f t="shared" si="62"/>
        <v>0</v>
      </c>
      <c r="Z123" s="115">
        <f t="shared" si="62"/>
        <v>0</v>
      </c>
      <c r="AA123" s="115">
        <f t="shared" si="62"/>
        <v>0</v>
      </c>
      <c r="AB123" s="115">
        <f t="shared" si="62"/>
        <v>0</v>
      </c>
      <c r="AC123" s="115">
        <f t="shared" si="62"/>
        <v>0</v>
      </c>
      <c r="AD123" s="115">
        <f t="shared" si="62"/>
        <v>0</v>
      </c>
    </row>
    <row r="124" spans="1:30" ht="11.25">
      <c r="A124" s="116" t="s">
        <v>65</v>
      </c>
      <c r="B124" s="165" t="s">
        <v>2</v>
      </c>
      <c r="C124" s="114">
        <f t="shared" si="58"/>
        <v>21176.930404000006</v>
      </c>
      <c r="D124" s="114">
        <f t="shared" si="58"/>
        <v>22749.246059</v>
      </c>
      <c r="E124" s="115">
        <f t="shared" si="58"/>
        <v>3749.317081</v>
      </c>
      <c r="F124" s="115">
        <f t="shared" si="58"/>
        <v>2608.687918</v>
      </c>
      <c r="G124" s="115">
        <f t="shared" si="58"/>
        <v>2730.350498</v>
      </c>
      <c r="H124" s="115">
        <f aca="true" t="shared" si="63" ref="H124:Q124">H42</f>
        <v>2831.730210000001</v>
      </c>
      <c r="I124" s="115">
        <f t="shared" si="63"/>
        <v>2041.6538980000003</v>
      </c>
      <c r="J124" s="115">
        <f t="shared" si="63"/>
        <v>2597.455876</v>
      </c>
      <c r="K124" s="115">
        <f t="shared" si="63"/>
        <v>1938.8716320000005</v>
      </c>
      <c r="L124" s="115">
        <f t="shared" si="63"/>
        <v>2843.9778719999995</v>
      </c>
      <c r="M124" s="115">
        <f t="shared" si="63"/>
        <v>1927.769246</v>
      </c>
      <c r="N124" s="115">
        <f t="shared" si="63"/>
        <v>3459.21222</v>
      </c>
      <c r="O124" s="115">
        <f t="shared" si="63"/>
        <v>3157.507916</v>
      </c>
      <c r="P124" s="115">
        <f t="shared" si="63"/>
        <v>2908.7340499999996</v>
      </c>
      <c r="Q124" s="115">
        <f t="shared" si="63"/>
        <v>32795.268417</v>
      </c>
      <c r="R124" s="115">
        <f aca="true" t="shared" si="64" ref="R124:AD124">R42</f>
        <v>4186.063508</v>
      </c>
      <c r="S124" s="115">
        <f t="shared" si="64"/>
        <v>3101.5234100000007</v>
      </c>
      <c r="T124" s="115">
        <f t="shared" si="64"/>
        <v>3704.642672000001</v>
      </c>
      <c r="U124" s="115">
        <f t="shared" si="64"/>
        <v>3317.9105680000002</v>
      </c>
      <c r="V124" s="115">
        <f t="shared" si="64"/>
        <v>2285.811406</v>
      </c>
      <c r="W124" s="115">
        <f t="shared" si="64"/>
        <v>2023.080186</v>
      </c>
      <c r="X124" s="115">
        <f t="shared" si="64"/>
        <v>0</v>
      </c>
      <c r="Y124" s="115">
        <f t="shared" si="64"/>
        <v>0</v>
      </c>
      <c r="Z124" s="115">
        <f t="shared" si="64"/>
        <v>0</v>
      </c>
      <c r="AA124" s="115">
        <f t="shared" si="64"/>
        <v>0</v>
      </c>
      <c r="AB124" s="115">
        <f t="shared" si="64"/>
        <v>0</v>
      </c>
      <c r="AC124" s="115">
        <f t="shared" si="64"/>
        <v>0</v>
      </c>
      <c r="AD124" s="115">
        <f t="shared" si="64"/>
        <v>0</v>
      </c>
    </row>
    <row r="125" spans="1:30" ht="11.25">
      <c r="A125" s="113"/>
      <c r="B125" s="166" t="s">
        <v>3</v>
      </c>
      <c r="C125" s="114">
        <f t="shared" si="58"/>
        <v>14190.587196000002</v>
      </c>
      <c r="D125" s="114">
        <f t="shared" si="58"/>
        <v>11423.661326</v>
      </c>
      <c r="E125" s="115">
        <f t="shared" si="58"/>
        <v>830.99302</v>
      </c>
      <c r="F125" s="115">
        <f t="shared" si="58"/>
        <v>977.5292130000001</v>
      </c>
      <c r="G125" s="115">
        <f t="shared" si="58"/>
        <v>1087.752919</v>
      </c>
      <c r="H125" s="115">
        <f aca="true" t="shared" si="65" ref="H125:Q125">H43</f>
        <v>1249.095876</v>
      </c>
      <c r="I125" s="115">
        <f t="shared" si="65"/>
        <v>1759.9178080000002</v>
      </c>
      <c r="J125" s="115">
        <f t="shared" si="65"/>
        <v>1053.9237940000003</v>
      </c>
      <c r="K125" s="115">
        <f t="shared" si="65"/>
        <v>1635.792593</v>
      </c>
      <c r="L125" s="115">
        <f t="shared" si="65"/>
        <v>1013.8987869999999</v>
      </c>
      <c r="M125" s="115">
        <f t="shared" si="65"/>
        <v>1405.88682</v>
      </c>
      <c r="N125" s="115">
        <f t="shared" si="65"/>
        <v>1368.080492</v>
      </c>
      <c r="O125" s="115">
        <f t="shared" si="65"/>
        <v>1352.1863939999998</v>
      </c>
      <c r="P125" s="115">
        <f t="shared" si="65"/>
        <v>828.4163790000001</v>
      </c>
      <c r="Q125" s="115">
        <f t="shared" si="65"/>
        <v>14563.474095000001</v>
      </c>
      <c r="R125" s="115">
        <f aca="true" t="shared" si="66" ref="R125:AD125">R43</f>
        <v>1072.8142740000003</v>
      </c>
      <c r="S125" s="115">
        <f t="shared" si="66"/>
        <v>1488.857232</v>
      </c>
      <c r="T125" s="115">
        <f t="shared" si="66"/>
        <v>1291.495084</v>
      </c>
      <c r="U125" s="115">
        <f t="shared" si="66"/>
        <v>1290.3963159999998</v>
      </c>
      <c r="V125" s="115">
        <f t="shared" si="66"/>
        <v>1888.8229099999996</v>
      </c>
      <c r="W125" s="115">
        <f t="shared" si="66"/>
        <v>1168.6596439999998</v>
      </c>
      <c r="X125" s="115">
        <f t="shared" si="66"/>
        <v>0</v>
      </c>
      <c r="Y125" s="115">
        <f t="shared" si="66"/>
        <v>0</v>
      </c>
      <c r="Z125" s="115">
        <f t="shared" si="66"/>
        <v>0</v>
      </c>
      <c r="AA125" s="115">
        <f t="shared" si="66"/>
        <v>0</v>
      </c>
      <c r="AB125" s="115">
        <f t="shared" si="66"/>
        <v>0</v>
      </c>
      <c r="AC125" s="115">
        <f t="shared" si="66"/>
        <v>0</v>
      </c>
      <c r="AD125" s="115">
        <f t="shared" si="66"/>
        <v>0</v>
      </c>
    </row>
    <row r="126" spans="1:30" ht="11.25">
      <c r="A126" s="116" t="s">
        <v>66</v>
      </c>
      <c r="B126" s="165" t="s">
        <v>2</v>
      </c>
      <c r="C126" s="114">
        <f aca="true" t="shared" si="67" ref="C126:G127">C80</f>
        <v>243.56786</v>
      </c>
      <c r="D126" s="114">
        <f t="shared" si="67"/>
        <v>464.88821</v>
      </c>
      <c r="E126" s="115">
        <f t="shared" si="67"/>
        <v>62.092800000000004</v>
      </c>
      <c r="F126" s="115">
        <f t="shared" si="67"/>
        <v>27.590709999999998</v>
      </c>
      <c r="G126" s="115">
        <f t="shared" si="67"/>
        <v>45.52308</v>
      </c>
      <c r="H126" s="115">
        <f aca="true" t="shared" si="68" ref="H126:Q126">H80</f>
        <v>56.48855</v>
      </c>
      <c r="I126" s="115">
        <f t="shared" si="68"/>
        <v>42.18115</v>
      </c>
      <c r="J126" s="115">
        <f t="shared" si="68"/>
        <v>48.025729999999996</v>
      </c>
      <c r="K126" s="115">
        <f t="shared" si="68"/>
        <v>52.686719999999994</v>
      </c>
      <c r="L126" s="115">
        <f t="shared" si="68"/>
        <v>50.50668</v>
      </c>
      <c r="M126" s="115">
        <f t="shared" si="68"/>
        <v>47.18568</v>
      </c>
      <c r="N126" s="115">
        <f t="shared" si="68"/>
        <v>50.81749</v>
      </c>
      <c r="O126" s="115">
        <f t="shared" si="68"/>
        <v>79.49304</v>
      </c>
      <c r="P126" s="115">
        <f t="shared" si="68"/>
        <v>39.73555</v>
      </c>
      <c r="Q126" s="115">
        <f t="shared" si="68"/>
        <v>602.32718</v>
      </c>
      <c r="R126" s="115">
        <f aca="true" t="shared" si="69" ref="R126:AD126">R80</f>
        <v>50.6201</v>
      </c>
      <c r="S126" s="115">
        <f t="shared" si="69"/>
        <v>39.4864</v>
      </c>
      <c r="T126" s="115">
        <f t="shared" si="69"/>
        <v>93.72739999999999</v>
      </c>
      <c r="U126" s="115">
        <f t="shared" si="69"/>
        <v>51.246410000000004</v>
      </c>
      <c r="V126" s="115">
        <f t="shared" si="69"/>
        <v>42.68956</v>
      </c>
      <c r="W126" s="115">
        <f t="shared" si="69"/>
        <v>58.8695</v>
      </c>
      <c r="X126" s="115">
        <f t="shared" si="69"/>
        <v>0</v>
      </c>
      <c r="Y126" s="115">
        <f t="shared" si="69"/>
        <v>0</v>
      </c>
      <c r="Z126" s="115">
        <f t="shared" si="69"/>
        <v>0</v>
      </c>
      <c r="AA126" s="115">
        <f t="shared" si="69"/>
        <v>0</v>
      </c>
      <c r="AB126" s="115">
        <f t="shared" si="69"/>
        <v>0</v>
      </c>
      <c r="AC126" s="115">
        <f t="shared" si="69"/>
        <v>0</v>
      </c>
      <c r="AD126" s="115">
        <f t="shared" si="69"/>
        <v>0</v>
      </c>
    </row>
    <row r="127" spans="1:30" ht="11.25">
      <c r="A127" s="113"/>
      <c r="B127" s="166" t="s">
        <v>3</v>
      </c>
      <c r="C127" s="114">
        <f t="shared" si="67"/>
        <v>375.47973500000006</v>
      </c>
      <c r="D127" s="114">
        <f t="shared" si="67"/>
        <v>474.9675179999999</v>
      </c>
      <c r="E127" s="115">
        <f t="shared" si="67"/>
        <v>54.98121</v>
      </c>
      <c r="F127" s="115">
        <f t="shared" si="67"/>
        <v>33.78946</v>
      </c>
      <c r="G127" s="115">
        <f t="shared" si="67"/>
        <v>41.49022</v>
      </c>
      <c r="H127" s="115">
        <f aca="true" t="shared" si="70" ref="H127:Q127">H81</f>
        <v>40.552006</v>
      </c>
      <c r="I127" s="115">
        <f t="shared" si="70"/>
        <v>54.75593</v>
      </c>
      <c r="J127" s="115">
        <f t="shared" si="70"/>
        <v>31.88542</v>
      </c>
      <c r="K127" s="115">
        <f t="shared" si="70"/>
        <v>66.21275</v>
      </c>
      <c r="L127" s="115">
        <f t="shared" si="70"/>
        <v>22.88844</v>
      </c>
      <c r="M127" s="115">
        <f t="shared" si="70"/>
        <v>27.264495</v>
      </c>
      <c r="N127" s="115">
        <f t="shared" si="70"/>
        <v>29.3444</v>
      </c>
      <c r="O127" s="115">
        <f t="shared" si="70"/>
        <v>35.17693</v>
      </c>
      <c r="P127" s="115">
        <f t="shared" si="70"/>
        <v>38.7616</v>
      </c>
      <c r="Q127" s="115">
        <f t="shared" si="70"/>
        <v>477.102861</v>
      </c>
      <c r="R127" s="115">
        <f aca="true" t="shared" si="71" ref="R127:AD127">R81</f>
        <v>89.30318</v>
      </c>
      <c r="S127" s="115">
        <f t="shared" si="71"/>
        <v>45.54916</v>
      </c>
      <c r="T127" s="115">
        <f t="shared" si="71"/>
        <v>30.659699999999997</v>
      </c>
      <c r="U127" s="115">
        <f t="shared" si="71"/>
        <v>45.56872</v>
      </c>
      <c r="V127" s="115">
        <f t="shared" si="71"/>
        <v>48.414460000000005</v>
      </c>
      <c r="W127" s="115">
        <f t="shared" si="71"/>
        <v>50.95762</v>
      </c>
      <c r="X127" s="115">
        <f t="shared" si="71"/>
        <v>0</v>
      </c>
      <c r="Y127" s="115">
        <f t="shared" si="71"/>
        <v>0</v>
      </c>
      <c r="Z127" s="115">
        <f t="shared" si="71"/>
        <v>0</v>
      </c>
      <c r="AA127" s="115">
        <f t="shared" si="71"/>
        <v>0</v>
      </c>
      <c r="AB127" s="115">
        <f t="shared" si="71"/>
        <v>0</v>
      </c>
      <c r="AC127" s="115">
        <f t="shared" si="71"/>
        <v>0</v>
      </c>
      <c r="AD127" s="115">
        <f t="shared" si="71"/>
        <v>0</v>
      </c>
    </row>
    <row r="128" spans="1:30" s="222" customFormat="1" ht="11.25">
      <c r="A128" s="232" t="s">
        <v>67</v>
      </c>
      <c r="B128" s="165" t="s">
        <v>2</v>
      </c>
      <c r="C128" s="230">
        <f aca="true" t="shared" si="72" ref="C128:G129">C82+C84+C86</f>
        <v>8634.167007999999</v>
      </c>
      <c r="D128" s="230">
        <f t="shared" si="72"/>
        <v>33107.388100000004</v>
      </c>
      <c r="E128" s="231">
        <f t="shared" si="72"/>
        <v>134.40093</v>
      </c>
      <c r="F128" s="231">
        <f t="shared" si="72"/>
        <v>250.87368999999998</v>
      </c>
      <c r="G128" s="231">
        <f t="shared" si="72"/>
        <v>730.49974</v>
      </c>
      <c r="H128" s="231">
        <f aca="true" t="shared" si="73" ref="H128:Q128">H82+H84+H86</f>
        <v>734.8353099999999</v>
      </c>
      <c r="I128" s="231">
        <f t="shared" si="73"/>
        <v>1723.6417499999998</v>
      </c>
      <c r="J128" s="231">
        <f t="shared" si="73"/>
        <v>1224.9750199999999</v>
      </c>
      <c r="K128" s="231">
        <f t="shared" si="73"/>
        <v>581.34893</v>
      </c>
      <c r="L128" s="231">
        <f t="shared" si="73"/>
        <v>800.1837999999999</v>
      </c>
      <c r="M128" s="231">
        <f t="shared" si="73"/>
        <v>666.3224499999999</v>
      </c>
      <c r="N128" s="231">
        <f t="shared" si="73"/>
        <v>504.42811</v>
      </c>
      <c r="O128" s="231">
        <f t="shared" si="73"/>
        <v>802.8812999999999</v>
      </c>
      <c r="P128" s="231">
        <f t="shared" si="73"/>
        <v>720.8801</v>
      </c>
      <c r="Q128" s="231">
        <f t="shared" si="73"/>
        <v>8875.27113</v>
      </c>
      <c r="R128" s="231">
        <f aca="true" t="shared" si="74" ref="R128:AD128">R82+R84+R86</f>
        <v>912.3201</v>
      </c>
      <c r="S128" s="231">
        <f t="shared" si="74"/>
        <v>1200.34523</v>
      </c>
      <c r="T128" s="231">
        <f t="shared" si="74"/>
        <v>7215.607929999999</v>
      </c>
      <c r="U128" s="231">
        <f t="shared" si="74"/>
        <v>3004.46562</v>
      </c>
      <c r="V128" s="231">
        <f t="shared" si="74"/>
        <v>3156.7948030000002</v>
      </c>
      <c r="W128" s="231">
        <f t="shared" si="74"/>
        <v>3631.99778</v>
      </c>
      <c r="X128" s="231">
        <f t="shared" si="74"/>
        <v>0</v>
      </c>
      <c r="Y128" s="231">
        <f t="shared" si="74"/>
        <v>0</v>
      </c>
      <c r="Z128" s="231">
        <f t="shared" si="74"/>
        <v>0</v>
      </c>
      <c r="AA128" s="231">
        <f t="shared" si="74"/>
        <v>0</v>
      </c>
      <c r="AB128" s="231">
        <f t="shared" si="74"/>
        <v>0</v>
      </c>
      <c r="AC128" s="231">
        <f t="shared" si="74"/>
        <v>0</v>
      </c>
      <c r="AD128" s="231">
        <f t="shared" si="74"/>
        <v>0</v>
      </c>
    </row>
    <row r="129" spans="1:30" s="222" customFormat="1" ht="11.25">
      <c r="A129" s="117"/>
      <c r="B129" s="166" t="s">
        <v>3</v>
      </c>
      <c r="C129" s="230">
        <f t="shared" si="72"/>
        <v>47404.079167</v>
      </c>
      <c r="D129" s="230">
        <f t="shared" si="72"/>
        <v>59410.12639099999</v>
      </c>
      <c r="E129" s="231">
        <f t="shared" si="72"/>
        <v>5153.179729999999</v>
      </c>
      <c r="F129" s="231">
        <f t="shared" si="72"/>
        <v>4730.159531</v>
      </c>
      <c r="G129" s="231">
        <f t="shared" si="72"/>
        <v>6184.76166</v>
      </c>
      <c r="H129" s="231">
        <f aca="true" t="shared" si="75" ref="H129:Q129">H83+H85+H87</f>
        <v>4982.314936</v>
      </c>
      <c r="I129" s="231">
        <f t="shared" si="75"/>
        <v>6292.0406</v>
      </c>
      <c r="J129" s="231">
        <f t="shared" si="75"/>
        <v>3901.428998</v>
      </c>
      <c r="K129" s="231">
        <f t="shared" si="75"/>
        <v>4003.667016</v>
      </c>
      <c r="L129" s="231">
        <f t="shared" si="75"/>
        <v>3914.7304800000006</v>
      </c>
      <c r="M129" s="231">
        <f t="shared" si="75"/>
        <v>4514.458208000001</v>
      </c>
      <c r="N129" s="231">
        <f t="shared" si="75"/>
        <v>5755.409904</v>
      </c>
      <c r="O129" s="231">
        <f t="shared" si="75"/>
        <v>5114.254723</v>
      </c>
      <c r="P129" s="231">
        <f t="shared" si="75"/>
        <v>3204.2519580000003</v>
      </c>
      <c r="Q129" s="231">
        <f t="shared" si="75"/>
        <v>57750.657744000004</v>
      </c>
      <c r="R129" s="231">
        <f aca="true" t="shared" si="76" ref="R129:AD129">R83+R85+R87</f>
        <v>4662.063308</v>
      </c>
      <c r="S129" s="231">
        <f t="shared" si="76"/>
        <v>6008.794834</v>
      </c>
      <c r="T129" s="231">
        <f t="shared" si="76"/>
        <v>4634.1005700000005</v>
      </c>
      <c r="U129" s="231">
        <f t="shared" si="76"/>
        <v>4968.695468</v>
      </c>
      <c r="V129" s="231">
        <f t="shared" si="76"/>
        <v>19996.592269999997</v>
      </c>
      <c r="W129" s="231">
        <f t="shared" si="76"/>
        <v>4315.901348</v>
      </c>
      <c r="X129" s="231">
        <f t="shared" si="76"/>
        <v>0</v>
      </c>
      <c r="Y129" s="231">
        <f t="shared" si="76"/>
        <v>0</v>
      </c>
      <c r="Z129" s="231">
        <f t="shared" si="76"/>
        <v>0</v>
      </c>
      <c r="AA129" s="231">
        <f t="shared" si="76"/>
        <v>0</v>
      </c>
      <c r="AB129" s="231">
        <f t="shared" si="76"/>
        <v>0</v>
      </c>
      <c r="AC129" s="231">
        <f t="shared" si="76"/>
        <v>0</v>
      </c>
      <c r="AD129" s="231">
        <f t="shared" si="76"/>
        <v>0</v>
      </c>
    </row>
    <row r="130" spans="1:30" ht="11.25">
      <c r="A130" s="116" t="s">
        <v>68</v>
      </c>
      <c r="B130" s="165" t="s">
        <v>2</v>
      </c>
      <c r="C130" s="114">
        <f>C88+C92+C96+C98+C102</f>
        <v>1211.778914</v>
      </c>
      <c r="D130" s="114">
        <f>D88+D92+D96+D98+D102</f>
        <v>1033.5446799999997</v>
      </c>
      <c r="E130" s="115">
        <f>E88+E92+E96+E98+E102</f>
        <v>32.155080000000005</v>
      </c>
      <c r="F130" s="115">
        <f>F88+F92+F96+F98+F102</f>
        <v>88.78597</v>
      </c>
      <c r="G130" s="115">
        <f>G88+G92+G96+G98+G102</f>
        <v>60.115106000000004</v>
      </c>
      <c r="H130" s="115">
        <f aca="true" t="shared" si="77" ref="H130:Q130">H88+H92+H96+H98+H102</f>
        <v>42.729896000000004</v>
      </c>
      <c r="I130" s="115">
        <f t="shared" si="77"/>
        <v>44.502232</v>
      </c>
      <c r="J130" s="115">
        <f t="shared" si="77"/>
        <v>26.206178</v>
      </c>
      <c r="K130" s="115">
        <f t="shared" si="77"/>
        <v>22.991636</v>
      </c>
      <c r="L130" s="115">
        <f t="shared" si="77"/>
        <v>27.490940000000002</v>
      </c>
      <c r="M130" s="115">
        <f t="shared" si="77"/>
        <v>23.5785</v>
      </c>
      <c r="N130" s="115">
        <f t="shared" si="77"/>
        <v>97.52762000000003</v>
      </c>
      <c r="O130" s="115">
        <f t="shared" si="77"/>
        <v>32.19717</v>
      </c>
      <c r="P130" s="115">
        <f t="shared" si="77"/>
        <v>44.324086</v>
      </c>
      <c r="Q130" s="115">
        <f t="shared" si="77"/>
        <v>542.6044140000001</v>
      </c>
      <c r="R130" s="115">
        <f aca="true" t="shared" si="78" ref="R130:AD130">R88+R92+R96+R98+R102</f>
        <v>120.25798999999999</v>
      </c>
      <c r="S130" s="115">
        <f t="shared" si="78"/>
        <v>8.314656</v>
      </c>
      <c r="T130" s="115">
        <f t="shared" si="78"/>
        <v>17.23233</v>
      </c>
      <c r="U130" s="115">
        <f t="shared" si="78"/>
        <v>48.374939999999995</v>
      </c>
      <c r="V130" s="115">
        <f t="shared" si="78"/>
        <v>35.986506</v>
      </c>
      <c r="W130" s="115">
        <f t="shared" si="78"/>
        <v>41.045970000000004</v>
      </c>
      <c r="X130" s="115">
        <f t="shared" si="78"/>
        <v>0</v>
      </c>
      <c r="Y130" s="115">
        <f t="shared" si="78"/>
        <v>0</v>
      </c>
      <c r="Z130" s="115">
        <f t="shared" si="78"/>
        <v>0</v>
      </c>
      <c r="AA130" s="115">
        <f t="shared" si="78"/>
        <v>0</v>
      </c>
      <c r="AB130" s="115">
        <f t="shared" si="78"/>
        <v>0</v>
      </c>
      <c r="AC130" s="115">
        <f t="shared" si="78"/>
        <v>0</v>
      </c>
      <c r="AD130" s="115">
        <f t="shared" si="78"/>
        <v>0</v>
      </c>
    </row>
    <row r="131" spans="1:30" ht="11.25">
      <c r="A131" s="113"/>
      <c r="B131" s="166" t="s">
        <v>3</v>
      </c>
      <c r="C131" s="114">
        <f>C89+C93+C97+C99+C103</f>
        <v>3189.17156</v>
      </c>
      <c r="D131" s="114">
        <f>D89+D93+D97+D99+D103</f>
        <v>3260.64644</v>
      </c>
      <c r="E131" s="115">
        <f>E89+E93+E97+E99+E103</f>
        <v>254.29091999999997</v>
      </c>
      <c r="F131" s="115">
        <f>F89+F93+F97+F99+F103</f>
        <v>228.55546</v>
      </c>
      <c r="G131" s="115">
        <f>G89+G93+G97+G99+G103</f>
        <v>192.49216</v>
      </c>
      <c r="H131" s="115">
        <f aca="true" t="shared" si="79" ref="H131:Q131">H89+H93+H97+H99+H103</f>
        <v>286.45864000000006</v>
      </c>
      <c r="I131" s="115">
        <f t="shared" si="79"/>
        <v>211.45404</v>
      </c>
      <c r="J131" s="115">
        <f t="shared" si="79"/>
        <v>243.10515999999998</v>
      </c>
      <c r="K131" s="115">
        <f t="shared" si="79"/>
        <v>235.40274999999997</v>
      </c>
      <c r="L131" s="115">
        <f t="shared" si="79"/>
        <v>245.27895999999998</v>
      </c>
      <c r="M131" s="115">
        <f t="shared" si="79"/>
        <v>280.09748</v>
      </c>
      <c r="N131" s="115">
        <f t="shared" si="79"/>
        <v>251.64632</v>
      </c>
      <c r="O131" s="115">
        <f t="shared" si="79"/>
        <v>290.76221999999996</v>
      </c>
      <c r="P131" s="115">
        <f t="shared" si="79"/>
        <v>472.33976000000007</v>
      </c>
      <c r="Q131" s="115">
        <f t="shared" si="79"/>
        <v>3191.88387</v>
      </c>
      <c r="R131" s="115">
        <f aca="true" t="shared" si="80" ref="R131:AD131">R89+R93+R97+R99+R103</f>
        <v>257.8694</v>
      </c>
      <c r="S131" s="115">
        <f t="shared" si="80"/>
        <v>235.86448000000001</v>
      </c>
      <c r="T131" s="115">
        <f t="shared" si="80"/>
        <v>192.57854</v>
      </c>
      <c r="U131" s="115">
        <f t="shared" si="80"/>
        <v>263.69274</v>
      </c>
      <c r="V131" s="115">
        <f t="shared" si="80"/>
        <v>191.32958000000002</v>
      </c>
      <c r="W131" s="115">
        <f t="shared" si="80"/>
        <v>284.44780000000003</v>
      </c>
      <c r="X131" s="115">
        <f t="shared" si="80"/>
        <v>0</v>
      </c>
      <c r="Y131" s="115">
        <f t="shared" si="80"/>
        <v>0</v>
      </c>
      <c r="Z131" s="115">
        <f t="shared" si="80"/>
        <v>0</v>
      </c>
      <c r="AA131" s="115">
        <f t="shared" si="80"/>
        <v>0</v>
      </c>
      <c r="AB131" s="115">
        <f t="shared" si="80"/>
        <v>0</v>
      </c>
      <c r="AC131" s="115">
        <f t="shared" si="80"/>
        <v>0</v>
      </c>
      <c r="AD131" s="115">
        <f t="shared" si="80"/>
        <v>0</v>
      </c>
    </row>
    <row r="132" spans="1:30" ht="11.25">
      <c r="A132" s="116" t="s">
        <v>69</v>
      </c>
      <c r="B132" s="165" t="s">
        <v>2</v>
      </c>
      <c r="C132" s="114">
        <f aca="true" t="shared" si="81" ref="C132:G133">C90+C94+C100+C104</f>
        <v>5664.346957</v>
      </c>
      <c r="D132" s="114">
        <f t="shared" si="81"/>
        <v>5523.117221999999</v>
      </c>
      <c r="E132" s="115">
        <f t="shared" si="81"/>
        <v>237.42796</v>
      </c>
      <c r="F132" s="115">
        <f t="shared" si="81"/>
        <v>295.73539</v>
      </c>
      <c r="G132" s="115">
        <f t="shared" si="81"/>
        <v>665.79673</v>
      </c>
      <c r="H132" s="115">
        <f aca="true" t="shared" si="82" ref="H132:Q132">H90+H94+H100+H104</f>
        <v>934.1937800000001</v>
      </c>
      <c r="I132" s="115">
        <f t="shared" si="82"/>
        <v>778.9390000000001</v>
      </c>
      <c r="J132" s="115">
        <f t="shared" si="82"/>
        <v>1313.35912</v>
      </c>
      <c r="K132" s="115">
        <f t="shared" si="82"/>
        <v>543.0618</v>
      </c>
      <c r="L132" s="115">
        <f t="shared" si="82"/>
        <v>811.2972399999999</v>
      </c>
      <c r="M132" s="115">
        <f t="shared" si="82"/>
        <v>836.8761199999999</v>
      </c>
      <c r="N132" s="115">
        <f t="shared" si="82"/>
        <v>864.8040799999999</v>
      </c>
      <c r="O132" s="115">
        <f t="shared" si="82"/>
        <v>558.559706</v>
      </c>
      <c r="P132" s="115">
        <f t="shared" si="82"/>
        <v>464.38928</v>
      </c>
      <c r="Q132" s="115">
        <f t="shared" si="82"/>
        <v>8304.440206</v>
      </c>
      <c r="R132" s="115">
        <f aca="true" t="shared" si="83" ref="R132:AD132">R90+R94+R100+R104</f>
        <v>829.35362</v>
      </c>
      <c r="S132" s="115">
        <f t="shared" si="83"/>
        <v>559.6410599999999</v>
      </c>
      <c r="T132" s="115">
        <f t="shared" si="83"/>
        <v>598.567</v>
      </c>
      <c r="U132" s="115">
        <f t="shared" si="83"/>
        <v>904.26404</v>
      </c>
      <c r="V132" s="115">
        <f t="shared" si="83"/>
        <v>504.32609999999994</v>
      </c>
      <c r="W132" s="115">
        <f t="shared" si="83"/>
        <v>569.03296</v>
      </c>
      <c r="X132" s="115">
        <f t="shared" si="83"/>
        <v>0</v>
      </c>
      <c r="Y132" s="115">
        <f t="shared" si="83"/>
        <v>0</v>
      </c>
      <c r="Z132" s="115">
        <f t="shared" si="83"/>
        <v>0</v>
      </c>
      <c r="AA132" s="115">
        <f t="shared" si="83"/>
        <v>0</v>
      </c>
      <c r="AB132" s="115">
        <f t="shared" si="83"/>
        <v>0</v>
      </c>
      <c r="AC132" s="115">
        <f t="shared" si="83"/>
        <v>0</v>
      </c>
      <c r="AD132" s="115">
        <f t="shared" si="83"/>
        <v>0</v>
      </c>
    </row>
    <row r="133" spans="1:30" ht="11.25">
      <c r="A133" s="113"/>
      <c r="B133" s="166" t="s">
        <v>3</v>
      </c>
      <c r="C133" s="114">
        <f t="shared" si="81"/>
        <v>10059.65647</v>
      </c>
      <c r="D133" s="114">
        <f t="shared" si="81"/>
        <v>9583.315112</v>
      </c>
      <c r="E133" s="115">
        <f t="shared" si="81"/>
        <v>787.2210000000001</v>
      </c>
      <c r="F133" s="115">
        <f t="shared" si="81"/>
        <v>1160.6088300000001</v>
      </c>
      <c r="G133" s="115">
        <f t="shared" si="81"/>
        <v>759.8000000000001</v>
      </c>
      <c r="H133" s="115">
        <f aca="true" t="shared" si="84" ref="H133:Q133">H91+H95+H101+H105</f>
        <v>818.637</v>
      </c>
      <c r="I133" s="115">
        <f t="shared" si="84"/>
        <v>1030.0345</v>
      </c>
      <c r="J133" s="115">
        <f t="shared" si="84"/>
        <v>939.6678899999999</v>
      </c>
      <c r="K133" s="115">
        <f t="shared" si="84"/>
        <v>838.2020000000001</v>
      </c>
      <c r="L133" s="115">
        <f t="shared" si="84"/>
        <v>813.305</v>
      </c>
      <c r="M133" s="115">
        <f t="shared" si="84"/>
        <v>651.101</v>
      </c>
      <c r="N133" s="115">
        <f t="shared" si="84"/>
        <v>1150.57339</v>
      </c>
      <c r="O133" s="115">
        <f t="shared" si="84"/>
        <v>992.54</v>
      </c>
      <c r="P133" s="115">
        <f t="shared" si="84"/>
        <v>622.1589999999999</v>
      </c>
      <c r="Q133" s="115">
        <f t="shared" si="84"/>
        <v>10563.84961</v>
      </c>
      <c r="R133" s="115">
        <f aca="true" t="shared" si="85" ref="R133:AD133">R91+R95+R101+R105</f>
        <v>930.6682800000001</v>
      </c>
      <c r="S133" s="115">
        <f t="shared" si="85"/>
        <v>963.3947699999999</v>
      </c>
      <c r="T133" s="115">
        <f t="shared" si="85"/>
        <v>986.036248</v>
      </c>
      <c r="U133" s="115">
        <f t="shared" si="85"/>
        <v>935.919</v>
      </c>
      <c r="V133" s="115">
        <f t="shared" si="85"/>
        <v>1034.4733119999999</v>
      </c>
      <c r="W133" s="115">
        <f t="shared" si="85"/>
        <v>938.72542</v>
      </c>
      <c r="X133" s="115">
        <f t="shared" si="85"/>
        <v>0</v>
      </c>
      <c r="Y133" s="115">
        <f t="shared" si="85"/>
        <v>0</v>
      </c>
      <c r="Z133" s="115">
        <f t="shared" si="85"/>
        <v>0</v>
      </c>
      <c r="AA133" s="115">
        <f t="shared" si="85"/>
        <v>0</v>
      </c>
      <c r="AB133" s="115">
        <f t="shared" si="85"/>
        <v>0</v>
      </c>
      <c r="AC133" s="115">
        <f t="shared" si="85"/>
        <v>0</v>
      </c>
      <c r="AD133" s="115">
        <f t="shared" si="85"/>
        <v>0</v>
      </c>
    </row>
    <row r="134" spans="1:30" ht="11.25">
      <c r="A134" s="116" t="s">
        <v>70</v>
      </c>
      <c r="B134" s="165" t="s">
        <v>2</v>
      </c>
      <c r="C134" s="114">
        <f aca="true" t="shared" si="86" ref="C134:G137">C48</f>
        <v>13637.421977999997</v>
      </c>
      <c r="D134" s="114">
        <f t="shared" si="86"/>
        <v>12340.429765999997</v>
      </c>
      <c r="E134" s="115">
        <f t="shared" si="86"/>
        <v>946.45605</v>
      </c>
      <c r="F134" s="115">
        <f t="shared" si="86"/>
        <v>921.48753</v>
      </c>
      <c r="G134" s="115">
        <f t="shared" si="86"/>
        <v>1167.821152</v>
      </c>
      <c r="H134" s="115">
        <f aca="true" t="shared" si="87" ref="H134:Q134">H48</f>
        <v>799.000614</v>
      </c>
      <c r="I134" s="115">
        <f t="shared" si="87"/>
        <v>953.892236</v>
      </c>
      <c r="J134" s="115">
        <f t="shared" si="87"/>
        <v>911.5016</v>
      </c>
      <c r="K134" s="115">
        <f t="shared" si="87"/>
        <v>840.7646839999999</v>
      </c>
      <c r="L134" s="115">
        <f t="shared" si="87"/>
        <v>986.601972</v>
      </c>
      <c r="M134" s="115">
        <f t="shared" si="87"/>
        <v>585.42713</v>
      </c>
      <c r="N134" s="115">
        <f t="shared" si="87"/>
        <v>767.220672</v>
      </c>
      <c r="O134" s="115">
        <f t="shared" si="87"/>
        <v>791.004734</v>
      </c>
      <c r="P134" s="115">
        <f t="shared" si="87"/>
        <v>460.42093000000006</v>
      </c>
      <c r="Q134" s="115">
        <f t="shared" si="87"/>
        <v>10131.599304</v>
      </c>
      <c r="R134" s="115">
        <f aca="true" t="shared" si="88" ref="R134:AD134">R48</f>
        <v>649.789042</v>
      </c>
      <c r="S134" s="115">
        <f t="shared" si="88"/>
        <v>1551.4551780000002</v>
      </c>
      <c r="T134" s="115">
        <f t="shared" si="88"/>
        <v>966.89553</v>
      </c>
      <c r="U134" s="115">
        <f t="shared" si="88"/>
        <v>836.332382</v>
      </c>
      <c r="V134" s="115">
        <f t="shared" si="88"/>
        <v>899.823396</v>
      </c>
      <c r="W134" s="115">
        <f t="shared" si="88"/>
        <v>733.4661460000001</v>
      </c>
      <c r="X134" s="115">
        <f t="shared" si="88"/>
        <v>0</v>
      </c>
      <c r="Y134" s="115">
        <f t="shared" si="88"/>
        <v>0</v>
      </c>
      <c r="Z134" s="115">
        <f t="shared" si="88"/>
        <v>0</v>
      </c>
      <c r="AA134" s="115">
        <f t="shared" si="88"/>
        <v>0</v>
      </c>
      <c r="AB134" s="115">
        <f t="shared" si="88"/>
        <v>0</v>
      </c>
      <c r="AC134" s="115">
        <f t="shared" si="88"/>
        <v>0</v>
      </c>
      <c r="AD134" s="115">
        <f t="shared" si="88"/>
        <v>0</v>
      </c>
    </row>
    <row r="135" spans="1:30" ht="11.25">
      <c r="A135" s="113"/>
      <c r="B135" s="166" t="s">
        <v>3</v>
      </c>
      <c r="C135" s="114">
        <f t="shared" si="86"/>
        <v>19969.520669999998</v>
      </c>
      <c r="D135" s="114">
        <f t="shared" si="86"/>
        <v>17476.152869999998</v>
      </c>
      <c r="E135" s="115">
        <f t="shared" si="86"/>
        <v>1710.4585499999998</v>
      </c>
      <c r="F135" s="115">
        <f t="shared" si="86"/>
        <v>1353.22865</v>
      </c>
      <c r="G135" s="115">
        <f t="shared" si="86"/>
        <v>1738.93275</v>
      </c>
      <c r="H135" s="115">
        <f aca="true" t="shared" si="89" ref="H135:Q135">H49</f>
        <v>1989.17124</v>
      </c>
      <c r="I135" s="115">
        <f t="shared" si="89"/>
        <v>1701.8694300000002</v>
      </c>
      <c r="J135" s="115">
        <f t="shared" si="89"/>
        <v>1482.2361</v>
      </c>
      <c r="K135" s="115">
        <f t="shared" si="89"/>
        <v>1223.92829</v>
      </c>
      <c r="L135" s="115">
        <f t="shared" si="89"/>
        <v>1333.5646000000002</v>
      </c>
      <c r="M135" s="115">
        <f t="shared" si="89"/>
        <v>1477.48653</v>
      </c>
      <c r="N135" s="115">
        <f t="shared" si="89"/>
        <v>1668.665766</v>
      </c>
      <c r="O135" s="115">
        <f t="shared" si="89"/>
        <v>1523.0813999999998</v>
      </c>
      <c r="P135" s="115">
        <f t="shared" si="89"/>
        <v>1564.711356</v>
      </c>
      <c r="Q135" s="115">
        <f t="shared" si="89"/>
        <v>18767.334661999997</v>
      </c>
      <c r="R135" s="115">
        <f aca="true" t="shared" si="90" ref="R135:AD135">R49</f>
        <v>2017.674568</v>
      </c>
      <c r="S135" s="115">
        <f t="shared" si="90"/>
        <v>1778.40869</v>
      </c>
      <c r="T135" s="115">
        <f t="shared" si="90"/>
        <v>2062.2785710000003</v>
      </c>
      <c r="U135" s="115">
        <f t="shared" si="90"/>
        <v>1875.509006</v>
      </c>
      <c r="V135" s="115">
        <f t="shared" si="90"/>
        <v>1945.552512</v>
      </c>
      <c r="W135" s="115">
        <f t="shared" si="90"/>
        <v>1504.12719</v>
      </c>
      <c r="X135" s="115">
        <f t="shared" si="90"/>
        <v>0</v>
      </c>
      <c r="Y135" s="115">
        <f t="shared" si="90"/>
        <v>0</v>
      </c>
      <c r="Z135" s="115">
        <f t="shared" si="90"/>
        <v>0</v>
      </c>
      <c r="AA135" s="115">
        <f t="shared" si="90"/>
        <v>0</v>
      </c>
      <c r="AB135" s="115">
        <f t="shared" si="90"/>
        <v>0</v>
      </c>
      <c r="AC135" s="115">
        <f t="shared" si="90"/>
        <v>0</v>
      </c>
      <c r="AD135" s="115">
        <f t="shared" si="90"/>
        <v>0</v>
      </c>
    </row>
    <row r="136" spans="1:30" ht="11.25">
      <c r="A136" s="116" t="s">
        <v>71</v>
      </c>
      <c r="B136" s="165" t="s">
        <v>2</v>
      </c>
      <c r="C136" s="114">
        <f t="shared" si="86"/>
        <v>8133.236288</v>
      </c>
      <c r="D136" s="114">
        <f t="shared" si="86"/>
        <v>8411.05838</v>
      </c>
      <c r="E136" s="115">
        <f t="shared" si="86"/>
        <v>721.39301</v>
      </c>
      <c r="F136" s="115">
        <f t="shared" si="86"/>
        <v>845.29103</v>
      </c>
      <c r="G136" s="115">
        <f t="shared" si="86"/>
        <v>554.26087</v>
      </c>
      <c r="H136" s="115">
        <f aca="true" t="shared" si="91" ref="H136:Q136">H50</f>
        <v>478.98454</v>
      </c>
      <c r="I136" s="115">
        <f t="shared" si="91"/>
        <v>659.1442900000001</v>
      </c>
      <c r="J136" s="115">
        <f t="shared" si="91"/>
        <v>698.20136</v>
      </c>
      <c r="K136" s="115">
        <f t="shared" si="91"/>
        <v>704.274</v>
      </c>
      <c r="L136" s="115">
        <f t="shared" si="91"/>
        <v>489.1475</v>
      </c>
      <c r="M136" s="115">
        <f t="shared" si="91"/>
        <v>358.682108</v>
      </c>
      <c r="N136" s="115">
        <f t="shared" si="91"/>
        <v>1403.463182</v>
      </c>
      <c r="O136" s="115">
        <f t="shared" si="91"/>
        <v>1765.577944</v>
      </c>
      <c r="P136" s="115">
        <f t="shared" si="91"/>
        <v>893.294894</v>
      </c>
      <c r="Q136" s="115">
        <f t="shared" si="91"/>
        <v>9571.714728</v>
      </c>
      <c r="R136" s="115">
        <f aca="true" t="shared" si="92" ref="R136:AD136">R50</f>
        <v>1020.565812</v>
      </c>
      <c r="S136" s="115">
        <f t="shared" si="92"/>
        <v>622.198848</v>
      </c>
      <c r="T136" s="115">
        <f t="shared" si="92"/>
        <v>674.4572</v>
      </c>
      <c r="U136" s="115">
        <f t="shared" si="92"/>
        <v>863.586924</v>
      </c>
      <c r="V136" s="115">
        <f t="shared" si="92"/>
        <v>767.360405</v>
      </c>
      <c r="W136" s="115">
        <f t="shared" si="92"/>
        <v>682.592604</v>
      </c>
      <c r="X136" s="115">
        <f t="shared" si="92"/>
        <v>0</v>
      </c>
      <c r="Y136" s="115">
        <f t="shared" si="92"/>
        <v>0</v>
      </c>
      <c r="Z136" s="115">
        <f t="shared" si="92"/>
        <v>0</v>
      </c>
      <c r="AA136" s="115">
        <f t="shared" si="92"/>
        <v>0</v>
      </c>
      <c r="AB136" s="115">
        <f t="shared" si="92"/>
        <v>0</v>
      </c>
      <c r="AC136" s="115">
        <f t="shared" si="92"/>
        <v>0</v>
      </c>
      <c r="AD136" s="115">
        <f t="shared" si="92"/>
        <v>0</v>
      </c>
    </row>
    <row r="137" spans="1:30" ht="11.25">
      <c r="A137" s="116"/>
      <c r="B137" s="166" t="s">
        <v>3</v>
      </c>
      <c r="C137" s="114">
        <f t="shared" si="86"/>
        <v>2014.257918</v>
      </c>
      <c r="D137" s="114">
        <f t="shared" si="86"/>
        <v>2089.36252</v>
      </c>
      <c r="E137" s="115">
        <f t="shared" si="86"/>
        <v>139.78718</v>
      </c>
      <c r="F137" s="115">
        <f t="shared" si="86"/>
        <v>156.42104999999998</v>
      </c>
      <c r="G137" s="115">
        <f t="shared" si="86"/>
        <v>144.31508</v>
      </c>
      <c r="H137" s="115">
        <f aca="true" t="shared" si="93" ref="H137:Q137">H51</f>
        <v>134.4468</v>
      </c>
      <c r="I137" s="115">
        <f t="shared" si="93"/>
        <v>162.62210000000002</v>
      </c>
      <c r="J137" s="115">
        <f t="shared" si="93"/>
        <v>227.01756</v>
      </c>
      <c r="K137" s="115">
        <f t="shared" si="93"/>
        <v>82.94003</v>
      </c>
      <c r="L137" s="115">
        <f t="shared" si="93"/>
        <v>198.99156</v>
      </c>
      <c r="M137" s="115">
        <f t="shared" si="93"/>
        <v>142.5355</v>
      </c>
      <c r="N137" s="115">
        <f t="shared" si="93"/>
        <v>213.78548</v>
      </c>
      <c r="O137" s="115">
        <f t="shared" si="93"/>
        <v>258.18324</v>
      </c>
      <c r="P137" s="115">
        <f t="shared" si="93"/>
        <v>149.87284</v>
      </c>
      <c r="Q137" s="115">
        <f t="shared" si="93"/>
        <v>2010.9184200000002</v>
      </c>
      <c r="R137" s="115">
        <f aca="true" t="shared" si="94" ref="R137:AD137">R51</f>
        <v>198.64176</v>
      </c>
      <c r="S137" s="115">
        <f t="shared" si="94"/>
        <v>320.74624</v>
      </c>
      <c r="T137" s="115">
        <f t="shared" si="94"/>
        <v>288.71562</v>
      </c>
      <c r="U137" s="115">
        <f t="shared" si="94"/>
        <v>171.32835200000002</v>
      </c>
      <c r="V137" s="115">
        <f t="shared" si="94"/>
        <v>208.6258</v>
      </c>
      <c r="W137" s="115">
        <f t="shared" si="94"/>
        <v>216.88684</v>
      </c>
      <c r="X137" s="115">
        <f t="shared" si="94"/>
        <v>0</v>
      </c>
      <c r="Y137" s="115">
        <f t="shared" si="94"/>
        <v>0</v>
      </c>
      <c r="Z137" s="115">
        <f t="shared" si="94"/>
        <v>0</v>
      </c>
      <c r="AA137" s="115">
        <f t="shared" si="94"/>
        <v>0</v>
      </c>
      <c r="AB137" s="115">
        <f t="shared" si="94"/>
        <v>0</v>
      </c>
      <c r="AC137" s="115">
        <f t="shared" si="94"/>
        <v>0</v>
      </c>
      <c r="AD137" s="115">
        <f t="shared" si="94"/>
        <v>0</v>
      </c>
    </row>
    <row r="138" spans="1:30" ht="11.25">
      <c r="A138" s="116" t="s">
        <v>12</v>
      </c>
      <c r="B138" s="165" t="s">
        <v>2</v>
      </c>
      <c r="C138" s="114">
        <f aca="true" t="shared" si="95" ref="C138:G149">C24</f>
        <v>3963.043214999999</v>
      </c>
      <c r="D138" s="114">
        <f t="shared" si="95"/>
        <v>5112.371810000001</v>
      </c>
      <c r="E138" s="115">
        <f t="shared" si="95"/>
        <v>394.00534999999996</v>
      </c>
      <c r="F138" s="115">
        <f t="shared" si="95"/>
        <v>366.40434999999997</v>
      </c>
      <c r="G138" s="115">
        <f t="shared" si="95"/>
        <v>527.4482549999999</v>
      </c>
      <c r="H138" s="115">
        <f aca="true" t="shared" si="96" ref="H138:Q138">H24</f>
        <v>558.67694</v>
      </c>
      <c r="I138" s="115">
        <f t="shared" si="96"/>
        <v>528.3559290000002</v>
      </c>
      <c r="J138" s="115">
        <f t="shared" si="96"/>
        <v>647.212932</v>
      </c>
      <c r="K138" s="115">
        <f t="shared" si="96"/>
        <v>393.0788749999999</v>
      </c>
      <c r="L138" s="115">
        <f t="shared" si="96"/>
        <v>410.09352</v>
      </c>
      <c r="M138" s="115">
        <f t="shared" si="96"/>
        <v>331.64491</v>
      </c>
      <c r="N138" s="115">
        <f t="shared" si="96"/>
        <v>702.1935299999999</v>
      </c>
      <c r="O138" s="115">
        <f t="shared" si="96"/>
        <v>322.71422</v>
      </c>
      <c r="P138" s="115">
        <f t="shared" si="96"/>
        <v>315.53902</v>
      </c>
      <c r="Q138" s="115">
        <f t="shared" si="96"/>
        <v>5497.367831</v>
      </c>
      <c r="R138" s="115">
        <f aca="true" t="shared" si="97" ref="R138:AD138">R24</f>
        <v>549.187519</v>
      </c>
      <c r="S138" s="115">
        <f t="shared" si="97"/>
        <v>840.8553320000001</v>
      </c>
      <c r="T138" s="115">
        <f t="shared" si="97"/>
        <v>325.02302000000003</v>
      </c>
      <c r="U138" s="115">
        <f t="shared" si="97"/>
        <v>347.31907</v>
      </c>
      <c r="V138" s="115">
        <f t="shared" si="97"/>
        <v>441.946555</v>
      </c>
      <c r="W138" s="115">
        <f t="shared" si="97"/>
        <v>465.9562650000001</v>
      </c>
      <c r="X138" s="115">
        <f t="shared" si="97"/>
        <v>0</v>
      </c>
      <c r="Y138" s="115">
        <f t="shared" si="97"/>
        <v>0</v>
      </c>
      <c r="Z138" s="115">
        <f t="shared" si="97"/>
        <v>0</v>
      </c>
      <c r="AA138" s="115">
        <f t="shared" si="97"/>
        <v>0</v>
      </c>
      <c r="AB138" s="115">
        <f t="shared" si="97"/>
        <v>0</v>
      </c>
      <c r="AC138" s="115">
        <f t="shared" si="97"/>
        <v>0</v>
      </c>
      <c r="AD138" s="115">
        <f t="shared" si="97"/>
        <v>0</v>
      </c>
    </row>
    <row r="139" spans="1:30" ht="11.25">
      <c r="A139" s="116" t="s">
        <v>11</v>
      </c>
      <c r="B139" s="166" t="s">
        <v>3</v>
      </c>
      <c r="C139" s="114">
        <f t="shared" si="95"/>
        <v>43598.910221</v>
      </c>
      <c r="D139" s="114">
        <f t="shared" si="95"/>
        <v>46231.57992800001</v>
      </c>
      <c r="E139" s="115">
        <f t="shared" si="95"/>
        <v>3843.9101900000005</v>
      </c>
      <c r="F139" s="115">
        <f t="shared" si="95"/>
        <v>3609.565003999999</v>
      </c>
      <c r="G139" s="115">
        <f t="shared" si="95"/>
        <v>4189.782837000001</v>
      </c>
      <c r="H139" s="115">
        <f aca="true" t="shared" si="98" ref="H139:Q139">H25</f>
        <v>4272.0455329999995</v>
      </c>
      <c r="I139" s="115">
        <f t="shared" si="98"/>
        <v>4346.528866000001</v>
      </c>
      <c r="J139" s="115">
        <f t="shared" si="98"/>
        <v>4320.915309999999</v>
      </c>
      <c r="K139" s="115">
        <f t="shared" si="98"/>
        <v>4170.078202999999</v>
      </c>
      <c r="L139" s="115">
        <f t="shared" si="98"/>
        <v>3944.509016000001</v>
      </c>
      <c r="M139" s="115">
        <f t="shared" si="98"/>
        <v>3622.1714550000006</v>
      </c>
      <c r="N139" s="115">
        <f t="shared" si="98"/>
        <v>5679.707207</v>
      </c>
      <c r="O139" s="115">
        <f t="shared" si="98"/>
        <v>3850.4701110000005</v>
      </c>
      <c r="P139" s="115">
        <f t="shared" si="98"/>
        <v>3412.704474</v>
      </c>
      <c r="Q139" s="115">
        <f t="shared" si="98"/>
        <v>49262.388205999996</v>
      </c>
      <c r="R139" s="115">
        <f aca="true" t="shared" si="99" ref="R139:AD139">R25</f>
        <v>3838.593384</v>
      </c>
      <c r="S139" s="115">
        <f t="shared" si="99"/>
        <v>6137.694658000001</v>
      </c>
      <c r="T139" s="115">
        <f t="shared" si="99"/>
        <v>3635.531673</v>
      </c>
      <c r="U139" s="115">
        <f t="shared" si="99"/>
        <v>3513.9695710000005</v>
      </c>
      <c r="V139" s="115">
        <f t="shared" si="99"/>
        <v>4215.513500000001</v>
      </c>
      <c r="W139" s="115">
        <f t="shared" si="99"/>
        <v>4116.993872</v>
      </c>
      <c r="X139" s="115">
        <f t="shared" si="99"/>
        <v>0</v>
      </c>
      <c r="Y139" s="115">
        <f t="shared" si="99"/>
        <v>0</v>
      </c>
      <c r="Z139" s="115">
        <f t="shared" si="99"/>
        <v>0</v>
      </c>
      <c r="AA139" s="115">
        <f t="shared" si="99"/>
        <v>0</v>
      </c>
      <c r="AB139" s="115">
        <f t="shared" si="99"/>
        <v>0</v>
      </c>
      <c r="AC139" s="115">
        <f t="shared" si="99"/>
        <v>0</v>
      </c>
      <c r="AD139" s="115">
        <f t="shared" si="99"/>
        <v>0</v>
      </c>
    </row>
    <row r="140" spans="1:30" ht="11.25">
      <c r="A140" s="116" t="s">
        <v>14</v>
      </c>
      <c r="B140" s="165" t="s">
        <v>2</v>
      </c>
      <c r="C140" s="114">
        <f t="shared" si="95"/>
        <v>34869.933238</v>
      </c>
      <c r="D140" s="114">
        <f t="shared" si="95"/>
        <v>38211.234939</v>
      </c>
      <c r="E140" s="115">
        <f t="shared" si="95"/>
        <v>3160.876679</v>
      </c>
      <c r="F140" s="115">
        <f t="shared" si="95"/>
        <v>2848.57571</v>
      </c>
      <c r="G140" s="115">
        <f t="shared" si="95"/>
        <v>3314.921646999999</v>
      </c>
      <c r="H140" s="115">
        <f aca="true" t="shared" si="100" ref="H140:Q140">H26</f>
        <v>3495.720760999999</v>
      </c>
      <c r="I140" s="115">
        <f t="shared" si="100"/>
        <v>3787.4670719999986</v>
      </c>
      <c r="J140" s="115">
        <f t="shared" si="100"/>
        <v>3271.9768359999994</v>
      </c>
      <c r="K140" s="115">
        <f t="shared" si="100"/>
        <v>3340.3582230000006</v>
      </c>
      <c r="L140" s="115">
        <f t="shared" si="100"/>
        <v>3002.9964469999995</v>
      </c>
      <c r="M140" s="115">
        <f t="shared" si="100"/>
        <v>2082.7926970000003</v>
      </c>
      <c r="N140" s="115">
        <f t="shared" si="100"/>
        <v>3015.4124150000002</v>
      </c>
      <c r="O140" s="115">
        <f t="shared" si="100"/>
        <v>2849.903716</v>
      </c>
      <c r="P140" s="115">
        <f t="shared" si="100"/>
        <v>2672.729367</v>
      </c>
      <c r="Q140" s="115">
        <f t="shared" si="100"/>
        <v>36843.73157</v>
      </c>
      <c r="R140" s="115">
        <f aca="true" t="shared" si="101" ref="R140:AD140">R26</f>
        <v>2948.315507</v>
      </c>
      <c r="S140" s="115">
        <f t="shared" si="101"/>
        <v>2930.794364</v>
      </c>
      <c r="T140" s="115">
        <f t="shared" si="101"/>
        <v>3087.075183</v>
      </c>
      <c r="U140" s="115">
        <f t="shared" si="101"/>
        <v>3104.208125</v>
      </c>
      <c r="V140" s="115">
        <f t="shared" si="101"/>
        <v>3185.306049</v>
      </c>
      <c r="W140" s="115">
        <f t="shared" si="101"/>
        <v>3106.560801</v>
      </c>
      <c r="X140" s="115">
        <f t="shared" si="101"/>
        <v>0</v>
      </c>
      <c r="Y140" s="115">
        <f t="shared" si="101"/>
        <v>0</v>
      </c>
      <c r="Z140" s="115">
        <f t="shared" si="101"/>
        <v>0</v>
      </c>
      <c r="AA140" s="115">
        <f t="shared" si="101"/>
        <v>0</v>
      </c>
      <c r="AB140" s="115">
        <f t="shared" si="101"/>
        <v>0</v>
      </c>
      <c r="AC140" s="115">
        <f t="shared" si="101"/>
        <v>0</v>
      </c>
      <c r="AD140" s="115">
        <f t="shared" si="101"/>
        <v>0</v>
      </c>
    </row>
    <row r="141" spans="1:30" ht="11.25">
      <c r="A141" s="116" t="s">
        <v>13</v>
      </c>
      <c r="B141" s="166" t="s">
        <v>3</v>
      </c>
      <c r="C141" s="114">
        <f t="shared" si="95"/>
        <v>36246.932763000004</v>
      </c>
      <c r="D141" s="114">
        <f t="shared" si="95"/>
        <v>38749.782654999995</v>
      </c>
      <c r="E141" s="115">
        <f t="shared" si="95"/>
        <v>3293.676817</v>
      </c>
      <c r="F141" s="115">
        <f t="shared" si="95"/>
        <v>3008.6536749999996</v>
      </c>
      <c r="G141" s="115">
        <f t="shared" si="95"/>
        <v>3245.8475909999997</v>
      </c>
      <c r="H141" s="115">
        <f aca="true" t="shared" si="102" ref="H141:Q141">H27</f>
        <v>3516.666708</v>
      </c>
      <c r="I141" s="115">
        <f t="shared" si="102"/>
        <v>3590.7356569999997</v>
      </c>
      <c r="J141" s="115">
        <f t="shared" si="102"/>
        <v>3498.5892270000004</v>
      </c>
      <c r="K141" s="115">
        <f t="shared" si="102"/>
        <v>3508.323409</v>
      </c>
      <c r="L141" s="115">
        <f t="shared" si="102"/>
        <v>3443.9510819999996</v>
      </c>
      <c r="M141" s="115">
        <f t="shared" si="102"/>
        <v>3412.739559</v>
      </c>
      <c r="N141" s="115">
        <f t="shared" si="102"/>
        <v>4068.4041719999996</v>
      </c>
      <c r="O141" s="115">
        <f t="shared" si="102"/>
        <v>3470.2001530000002</v>
      </c>
      <c r="P141" s="115">
        <f t="shared" si="102"/>
        <v>3138.039943</v>
      </c>
      <c r="Q141" s="115">
        <f t="shared" si="102"/>
        <v>41195.82799299999</v>
      </c>
      <c r="R141" s="115">
        <f aca="true" t="shared" si="103" ref="R141:AD141">R27</f>
        <v>3129.428744</v>
      </c>
      <c r="S141" s="115">
        <f t="shared" si="103"/>
        <v>3392.1719200000002</v>
      </c>
      <c r="T141" s="115">
        <f t="shared" si="103"/>
        <v>3444.02074</v>
      </c>
      <c r="U141" s="115">
        <f t="shared" si="103"/>
        <v>3503.4630999999995</v>
      </c>
      <c r="V141" s="115">
        <f t="shared" si="103"/>
        <v>3728.119118</v>
      </c>
      <c r="W141" s="115">
        <f t="shared" si="103"/>
        <v>3519.2299239999993</v>
      </c>
      <c r="X141" s="115">
        <f t="shared" si="103"/>
        <v>0</v>
      </c>
      <c r="Y141" s="115">
        <f t="shared" si="103"/>
        <v>0</v>
      </c>
      <c r="Z141" s="115">
        <f t="shared" si="103"/>
        <v>0</v>
      </c>
      <c r="AA141" s="115">
        <f t="shared" si="103"/>
        <v>0</v>
      </c>
      <c r="AB141" s="115">
        <f t="shared" si="103"/>
        <v>0</v>
      </c>
      <c r="AC141" s="115">
        <f t="shared" si="103"/>
        <v>0</v>
      </c>
      <c r="AD141" s="115">
        <f t="shared" si="103"/>
        <v>0</v>
      </c>
    </row>
    <row r="142" spans="1:30" ht="11.25">
      <c r="A142" s="116" t="s">
        <v>15</v>
      </c>
      <c r="B142" s="165" t="s">
        <v>2</v>
      </c>
      <c r="C142" s="114">
        <f t="shared" si="95"/>
        <v>4365.305004000001</v>
      </c>
      <c r="D142" s="114">
        <f t="shared" si="95"/>
        <v>4613.111996</v>
      </c>
      <c r="E142" s="115">
        <f t="shared" si="95"/>
        <v>287.21699</v>
      </c>
      <c r="F142" s="115">
        <f t="shared" si="95"/>
        <v>310.708725</v>
      </c>
      <c r="G142" s="115">
        <f t="shared" si="95"/>
        <v>208.78360999999998</v>
      </c>
      <c r="H142" s="115">
        <f aca="true" t="shared" si="104" ref="H142:Q142">H28</f>
        <v>266.217122</v>
      </c>
      <c r="I142" s="115">
        <f t="shared" si="104"/>
        <v>263.131076</v>
      </c>
      <c r="J142" s="115">
        <f t="shared" si="104"/>
        <v>211.29333499999998</v>
      </c>
      <c r="K142" s="115">
        <f t="shared" si="104"/>
        <v>282.04018899999994</v>
      </c>
      <c r="L142" s="115">
        <f t="shared" si="104"/>
        <v>307.2407110000001</v>
      </c>
      <c r="M142" s="115">
        <f t="shared" si="104"/>
        <v>242.41582799999998</v>
      </c>
      <c r="N142" s="115">
        <f t="shared" si="104"/>
        <v>256.09688</v>
      </c>
      <c r="O142" s="115">
        <f t="shared" si="104"/>
        <v>232.80707499999997</v>
      </c>
      <c r="P142" s="115">
        <f t="shared" si="104"/>
        <v>190.89722</v>
      </c>
      <c r="Q142" s="115">
        <f t="shared" si="104"/>
        <v>3058.8487609999997</v>
      </c>
      <c r="R142" s="115">
        <f aca="true" t="shared" si="105" ref="R142:AD142">R28</f>
        <v>214.396725</v>
      </c>
      <c r="S142" s="115">
        <f t="shared" si="105"/>
        <v>208.20760000000004</v>
      </c>
      <c r="T142" s="115">
        <f t="shared" si="105"/>
        <v>221.75891000000001</v>
      </c>
      <c r="U142" s="115">
        <f t="shared" si="105"/>
        <v>265.56109999999995</v>
      </c>
      <c r="V142" s="115">
        <f t="shared" si="105"/>
        <v>252.26531</v>
      </c>
      <c r="W142" s="115">
        <f t="shared" si="105"/>
        <v>434.462829</v>
      </c>
      <c r="X142" s="115">
        <f t="shared" si="105"/>
        <v>0</v>
      </c>
      <c r="Y142" s="115">
        <f t="shared" si="105"/>
        <v>0</v>
      </c>
      <c r="Z142" s="115">
        <f t="shared" si="105"/>
        <v>0</v>
      </c>
      <c r="AA142" s="115">
        <f t="shared" si="105"/>
        <v>0</v>
      </c>
      <c r="AB142" s="115">
        <f t="shared" si="105"/>
        <v>0</v>
      </c>
      <c r="AC142" s="115">
        <f t="shared" si="105"/>
        <v>0</v>
      </c>
      <c r="AD142" s="115">
        <f t="shared" si="105"/>
        <v>0</v>
      </c>
    </row>
    <row r="143" spans="1:30" ht="11.25">
      <c r="A143" s="116" t="s">
        <v>16</v>
      </c>
      <c r="B143" s="166" t="s">
        <v>3</v>
      </c>
      <c r="C143" s="114">
        <f t="shared" si="95"/>
        <v>23028.01030999999</v>
      </c>
      <c r="D143" s="114">
        <f t="shared" si="95"/>
        <v>22872.609150000004</v>
      </c>
      <c r="E143" s="115">
        <f t="shared" si="95"/>
        <v>2102.247738</v>
      </c>
      <c r="F143" s="115">
        <f t="shared" si="95"/>
        <v>1656.5610020000001</v>
      </c>
      <c r="G143" s="115">
        <f t="shared" si="95"/>
        <v>1840.4254440000002</v>
      </c>
      <c r="H143" s="115">
        <f aca="true" t="shared" si="106" ref="H143:Q143">H29</f>
        <v>2108.527213</v>
      </c>
      <c r="I143" s="115">
        <f t="shared" si="106"/>
        <v>2291.9346069999997</v>
      </c>
      <c r="J143" s="115">
        <f t="shared" si="106"/>
        <v>2563.8840080000004</v>
      </c>
      <c r="K143" s="115">
        <f t="shared" si="106"/>
        <v>2085.921821</v>
      </c>
      <c r="L143" s="115">
        <f t="shared" si="106"/>
        <v>2222.6055690000003</v>
      </c>
      <c r="M143" s="115">
        <f t="shared" si="106"/>
        <v>2098.8341060000002</v>
      </c>
      <c r="N143" s="115">
        <f t="shared" si="106"/>
        <v>2034.86084</v>
      </c>
      <c r="O143" s="115">
        <f t="shared" si="106"/>
        <v>2271.0333060000003</v>
      </c>
      <c r="P143" s="115">
        <f t="shared" si="106"/>
        <v>2068.923698</v>
      </c>
      <c r="Q143" s="115">
        <f t="shared" si="106"/>
        <v>25345.759351999997</v>
      </c>
      <c r="R143" s="115">
        <f aca="true" t="shared" si="107" ref="R143:AD143">R29</f>
        <v>1852.319353</v>
      </c>
      <c r="S143" s="115">
        <f t="shared" si="107"/>
        <v>1858.7891060000002</v>
      </c>
      <c r="T143" s="115">
        <f t="shared" si="107"/>
        <v>1944.755602</v>
      </c>
      <c r="U143" s="115">
        <f t="shared" si="107"/>
        <v>2016.111481</v>
      </c>
      <c r="V143" s="115">
        <f t="shared" si="107"/>
        <v>2182.1858620000003</v>
      </c>
      <c r="W143" s="115">
        <f t="shared" si="107"/>
        <v>2333.345624</v>
      </c>
      <c r="X143" s="115">
        <f t="shared" si="107"/>
        <v>0</v>
      </c>
      <c r="Y143" s="115">
        <f t="shared" si="107"/>
        <v>0</v>
      </c>
      <c r="Z143" s="115">
        <f t="shared" si="107"/>
        <v>0</v>
      </c>
      <c r="AA143" s="115">
        <f t="shared" si="107"/>
        <v>0</v>
      </c>
      <c r="AB143" s="115">
        <f t="shared" si="107"/>
        <v>0</v>
      </c>
      <c r="AC143" s="115">
        <f t="shared" si="107"/>
        <v>0</v>
      </c>
      <c r="AD143" s="115">
        <f t="shared" si="107"/>
        <v>0</v>
      </c>
    </row>
    <row r="144" spans="1:30" ht="11.25">
      <c r="A144" s="116" t="s">
        <v>19</v>
      </c>
      <c r="B144" s="165" t="s">
        <v>2</v>
      </c>
      <c r="C144" s="114">
        <f t="shared" si="95"/>
        <v>726.503885</v>
      </c>
      <c r="D144" s="114">
        <f t="shared" si="95"/>
        <v>368.946031</v>
      </c>
      <c r="E144" s="115">
        <f t="shared" si="95"/>
        <v>17.880487000000002</v>
      </c>
      <c r="F144" s="115">
        <f t="shared" si="95"/>
        <v>31.668670999999996</v>
      </c>
      <c r="G144" s="115">
        <f t="shared" si="95"/>
        <v>27.37620400000001</v>
      </c>
      <c r="H144" s="115">
        <f aca="true" t="shared" si="108" ref="H144:Q144">H30</f>
        <v>28.166455000000003</v>
      </c>
      <c r="I144" s="115">
        <f t="shared" si="108"/>
        <v>46.674454</v>
      </c>
      <c r="J144" s="115">
        <f t="shared" si="108"/>
        <v>53.392289000000005</v>
      </c>
      <c r="K144" s="115">
        <f t="shared" si="108"/>
        <v>32.746742</v>
      </c>
      <c r="L144" s="115">
        <f t="shared" si="108"/>
        <v>57.33232999999999</v>
      </c>
      <c r="M144" s="115">
        <f t="shared" si="108"/>
        <v>26.160366999999997</v>
      </c>
      <c r="N144" s="115">
        <f t="shared" si="108"/>
        <v>65.627811</v>
      </c>
      <c r="O144" s="115">
        <f t="shared" si="108"/>
        <v>74.57785299999999</v>
      </c>
      <c r="P144" s="115">
        <f t="shared" si="108"/>
        <v>36.429751</v>
      </c>
      <c r="Q144" s="115">
        <f t="shared" si="108"/>
        <v>498.033414</v>
      </c>
      <c r="R144" s="115">
        <f aca="true" t="shared" si="109" ref="R144:AD144">R30</f>
        <v>35.239577</v>
      </c>
      <c r="S144" s="115">
        <f t="shared" si="109"/>
        <v>49.59336799999999</v>
      </c>
      <c r="T144" s="115">
        <f t="shared" si="109"/>
        <v>53.252967</v>
      </c>
      <c r="U144" s="115">
        <f t="shared" si="109"/>
        <v>40.518896999999996</v>
      </c>
      <c r="V144" s="115">
        <f t="shared" si="109"/>
        <v>49.434785000000005</v>
      </c>
      <c r="W144" s="115">
        <f t="shared" si="109"/>
        <v>31.310728000000005</v>
      </c>
      <c r="X144" s="115">
        <f t="shared" si="109"/>
        <v>0</v>
      </c>
      <c r="Y144" s="115">
        <f t="shared" si="109"/>
        <v>0</v>
      </c>
      <c r="Z144" s="115">
        <f t="shared" si="109"/>
        <v>0</v>
      </c>
      <c r="AA144" s="115">
        <f t="shared" si="109"/>
        <v>0</v>
      </c>
      <c r="AB144" s="115">
        <f t="shared" si="109"/>
        <v>0</v>
      </c>
      <c r="AC144" s="115">
        <f t="shared" si="109"/>
        <v>0</v>
      </c>
      <c r="AD144" s="115">
        <f t="shared" si="109"/>
        <v>0</v>
      </c>
    </row>
    <row r="145" spans="1:30" ht="11.25">
      <c r="A145" s="116" t="s">
        <v>20</v>
      </c>
      <c r="B145" s="166" t="s">
        <v>3</v>
      </c>
      <c r="C145" s="114">
        <f t="shared" si="95"/>
        <v>7162.143414</v>
      </c>
      <c r="D145" s="114">
        <f t="shared" si="95"/>
        <v>7727.040228999999</v>
      </c>
      <c r="E145" s="115">
        <f t="shared" si="95"/>
        <v>545.771894</v>
      </c>
      <c r="F145" s="115">
        <f t="shared" si="95"/>
        <v>490.17919399999994</v>
      </c>
      <c r="G145" s="115">
        <f t="shared" si="95"/>
        <v>478.80428599999993</v>
      </c>
      <c r="H145" s="115">
        <f aca="true" t="shared" si="110" ref="H145:Q145">H31</f>
        <v>550.788503</v>
      </c>
      <c r="I145" s="115">
        <f t="shared" si="110"/>
        <v>752.39108</v>
      </c>
      <c r="J145" s="115">
        <f t="shared" si="110"/>
        <v>535.036284</v>
      </c>
      <c r="K145" s="115">
        <f t="shared" si="110"/>
        <v>511.34486900000013</v>
      </c>
      <c r="L145" s="115">
        <f t="shared" si="110"/>
        <v>650.038</v>
      </c>
      <c r="M145" s="115">
        <f t="shared" si="110"/>
        <v>521.470713</v>
      </c>
      <c r="N145" s="115">
        <f t="shared" si="110"/>
        <v>495.186243</v>
      </c>
      <c r="O145" s="115">
        <f t="shared" si="110"/>
        <v>701.9033439999998</v>
      </c>
      <c r="P145" s="115">
        <f t="shared" si="110"/>
        <v>598.6325979999999</v>
      </c>
      <c r="Q145" s="115">
        <f t="shared" si="110"/>
        <v>6831.547008000001</v>
      </c>
      <c r="R145" s="115">
        <f aca="true" t="shared" si="111" ref="R145:AD145">R31</f>
        <v>525.149167</v>
      </c>
      <c r="S145" s="115">
        <f t="shared" si="111"/>
        <v>561.552591</v>
      </c>
      <c r="T145" s="115">
        <f t="shared" si="111"/>
        <v>529.763191</v>
      </c>
      <c r="U145" s="115">
        <f t="shared" si="111"/>
        <v>492.329594</v>
      </c>
      <c r="V145" s="115">
        <f t="shared" si="111"/>
        <v>838.363053</v>
      </c>
      <c r="W145" s="115">
        <f t="shared" si="111"/>
        <v>531.4981080000001</v>
      </c>
      <c r="X145" s="115">
        <f t="shared" si="111"/>
        <v>0</v>
      </c>
      <c r="Y145" s="115">
        <f t="shared" si="111"/>
        <v>0</v>
      </c>
      <c r="Z145" s="115">
        <f t="shared" si="111"/>
        <v>0</v>
      </c>
      <c r="AA145" s="115">
        <f t="shared" si="111"/>
        <v>0</v>
      </c>
      <c r="AB145" s="115">
        <f t="shared" si="111"/>
        <v>0</v>
      </c>
      <c r="AC145" s="115">
        <f t="shared" si="111"/>
        <v>0</v>
      </c>
      <c r="AD145" s="115">
        <f t="shared" si="111"/>
        <v>0</v>
      </c>
    </row>
    <row r="146" spans="1:30" ht="11.25">
      <c r="A146" s="116" t="s">
        <v>17</v>
      </c>
      <c r="B146" s="165" t="s">
        <v>2</v>
      </c>
      <c r="C146" s="114">
        <f t="shared" si="95"/>
        <v>41520.93714699999</v>
      </c>
      <c r="D146" s="114">
        <f t="shared" si="95"/>
        <v>46730.311609000004</v>
      </c>
      <c r="E146" s="115">
        <f t="shared" si="95"/>
        <v>4434.989685</v>
      </c>
      <c r="F146" s="115">
        <f t="shared" si="95"/>
        <v>3672.2981849999987</v>
      </c>
      <c r="G146" s="115">
        <f t="shared" si="95"/>
        <v>4279.821767999997</v>
      </c>
      <c r="H146" s="115">
        <f aca="true" t="shared" si="112" ref="H146:Q146">H32</f>
        <v>3828.4120780000003</v>
      </c>
      <c r="I146" s="115">
        <f t="shared" si="112"/>
        <v>4595.908115999999</v>
      </c>
      <c r="J146" s="115">
        <f t="shared" si="112"/>
        <v>3796.550747999999</v>
      </c>
      <c r="K146" s="115">
        <f t="shared" si="112"/>
        <v>4190.263582</v>
      </c>
      <c r="L146" s="115">
        <f t="shared" si="112"/>
        <v>4242.153143000001</v>
      </c>
      <c r="M146" s="115">
        <f t="shared" si="112"/>
        <v>3715.83792</v>
      </c>
      <c r="N146" s="115">
        <f t="shared" si="112"/>
        <v>4053.000316</v>
      </c>
      <c r="O146" s="115">
        <f t="shared" si="112"/>
        <v>4599.619561999997</v>
      </c>
      <c r="P146" s="115">
        <f t="shared" si="112"/>
        <v>3618.1946529999996</v>
      </c>
      <c r="Q146" s="115">
        <f t="shared" si="112"/>
        <v>49027.04975600003</v>
      </c>
      <c r="R146" s="115">
        <f aca="true" t="shared" si="113" ref="R146:AD146">R32</f>
        <v>3407.6917169999997</v>
      </c>
      <c r="S146" s="115">
        <f t="shared" si="113"/>
        <v>4103.837287</v>
      </c>
      <c r="T146" s="115">
        <f t="shared" si="113"/>
        <v>4874.299187999998</v>
      </c>
      <c r="U146" s="115">
        <f t="shared" si="113"/>
        <v>4091.2477759999992</v>
      </c>
      <c r="V146" s="115">
        <f t="shared" si="113"/>
        <v>4970.704208000002</v>
      </c>
      <c r="W146" s="115">
        <f t="shared" si="113"/>
        <v>5692.799943999999</v>
      </c>
      <c r="X146" s="115">
        <f t="shared" si="113"/>
        <v>0</v>
      </c>
      <c r="Y146" s="115">
        <f t="shared" si="113"/>
        <v>0</v>
      </c>
      <c r="Z146" s="115">
        <f t="shared" si="113"/>
        <v>0</v>
      </c>
      <c r="AA146" s="115">
        <f t="shared" si="113"/>
        <v>0</v>
      </c>
      <c r="AB146" s="115">
        <f t="shared" si="113"/>
        <v>0</v>
      </c>
      <c r="AC146" s="115">
        <f t="shared" si="113"/>
        <v>0</v>
      </c>
      <c r="AD146" s="115">
        <f t="shared" si="113"/>
        <v>0</v>
      </c>
    </row>
    <row r="147" spans="1:30" ht="11.25">
      <c r="A147" s="116" t="s">
        <v>18</v>
      </c>
      <c r="B147" s="166" t="s">
        <v>3</v>
      </c>
      <c r="C147" s="114">
        <f t="shared" si="95"/>
        <v>150121.878768</v>
      </c>
      <c r="D147" s="114">
        <f t="shared" si="95"/>
        <v>155617.575583</v>
      </c>
      <c r="E147" s="115">
        <f t="shared" si="95"/>
        <v>12439.039416999998</v>
      </c>
      <c r="F147" s="115">
        <f t="shared" si="95"/>
        <v>12518.07598</v>
      </c>
      <c r="G147" s="115">
        <f t="shared" si="95"/>
        <v>13301.216850000008</v>
      </c>
      <c r="H147" s="115">
        <f aca="true" t="shared" si="114" ref="H147:Q147">H33</f>
        <v>14282.025757</v>
      </c>
      <c r="I147" s="115">
        <f t="shared" si="114"/>
        <v>15180.483236</v>
      </c>
      <c r="J147" s="115">
        <f t="shared" si="114"/>
        <v>14038.407375000004</v>
      </c>
      <c r="K147" s="115">
        <f t="shared" si="114"/>
        <v>12459.119129</v>
      </c>
      <c r="L147" s="115">
        <f t="shared" si="114"/>
        <v>14432.510855999999</v>
      </c>
      <c r="M147" s="115">
        <f t="shared" si="114"/>
        <v>12864.772052000002</v>
      </c>
      <c r="N147" s="115">
        <f t="shared" si="114"/>
        <v>12771.3739</v>
      </c>
      <c r="O147" s="115">
        <f t="shared" si="114"/>
        <v>13440.432408</v>
      </c>
      <c r="P147" s="115">
        <f t="shared" si="114"/>
        <v>11914.374740999998</v>
      </c>
      <c r="Q147" s="115">
        <f t="shared" si="114"/>
        <v>159641.8317010001</v>
      </c>
      <c r="R147" s="115">
        <f aca="true" t="shared" si="115" ref="R147:AD147">R33</f>
        <v>12728.303329999999</v>
      </c>
      <c r="S147" s="115">
        <f t="shared" si="115"/>
        <v>13315.814746999995</v>
      </c>
      <c r="T147" s="115">
        <f t="shared" si="115"/>
        <v>12998.020448000003</v>
      </c>
      <c r="U147" s="115">
        <f t="shared" si="115"/>
        <v>14254.416347999997</v>
      </c>
      <c r="V147" s="115">
        <f t="shared" si="115"/>
        <v>16940.885060000004</v>
      </c>
      <c r="W147" s="115">
        <f t="shared" si="115"/>
        <v>13538.459017000003</v>
      </c>
      <c r="X147" s="115">
        <f t="shared" si="115"/>
        <v>0</v>
      </c>
      <c r="Y147" s="115">
        <f t="shared" si="115"/>
        <v>0</v>
      </c>
      <c r="Z147" s="115">
        <f t="shared" si="115"/>
        <v>0</v>
      </c>
      <c r="AA147" s="115">
        <f t="shared" si="115"/>
        <v>0</v>
      </c>
      <c r="AB147" s="115">
        <f t="shared" si="115"/>
        <v>0</v>
      </c>
      <c r="AC147" s="115">
        <f t="shared" si="115"/>
        <v>0</v>
      </c>
      <c r="AD147" s="115">
        <f t="shared" si="115"/>
        <v>0</v>
      </c>
    </row>
    <row r="148" spans="1:30" ht="11.25">
      <c r="A148" s="116" t="s">
        <v>21</v>
      </c>
      <c r="B148" s="165" t="s">
        <v>2</v>
      </c>
      <c r="C148" s="114">
        <f t="shared" si="95"/>
        <v>3084.8026840000007</v>
      </c>
      <c r="D148" s="114">
        <f t="shared" si="95"/>
        <v>3578.8382209999986</v>
      </c>
      <c r="E148" s="115">
        <f t="shared" si="95"/>
        <v>369.52053599999994</v>
      </c>
      <c r="F148" s="115">
        <f t="shared" si="95"/>
        <v>245.62918200000004</v>
      </c>
      <c r="G148" s="115">
        <f t="shared" si="95"/>
        <v>337.219044</v>
      </c>
      <c r="H148" s="115">
        <f aca="true" t="shared" si="116" ref="H148:Q148">H34</f>
        <v>400.8899180000001</v>
      </c>
      <c r="I148" s="115">
        <f t="shared" si="116"/>
        <v>433.233216</v>
      </c>
      <c r="J148" s="115">
        <f t="shared" si="116"/>
        <v>399.8734390000001</v>
      </c>
      <c r="K148" s="115">
        <f t="shared" si="116"/>
        <v>487.987916</v>
      </c>
      <c r="L148" s="115">
        <f t="shared" si="116"/>
        <v>566.952836</v>
      </c>
      <c r="M148" s="115">
        <f t="shared" si="116"/>
        <v>424.275937</v>
      </c>
      <c r="N148" s="115">
        <f t="shared" si="116"/>
        <v>393.89553699999993</v>
      </c>
      <c r="O148" s="115">
        <f t="shared" si="116"/>
        <v>613.774811</v>
      </c>
      <c r="P148" s="115">
        <f t="shared" si="116"/>
        <v>375.725019</v>
      </c>
      <c r="Q148" s="115">
        <f t="shared" si="116"/>
        <v>5048.977390999999</v>
      </c>
      <c r="R148" s="115">
        <f aca="true" t="shared" si="117" ref="R148:AD148">R34</f>
        <v>374.429371</v>
      </c>
      <c r="S148" s="115">
        <f t="shared" si="117"/>
        <v>370.479721</v>
      </c>
      <c r="T148" s="115">
        <f t="shared" si="117"/>
        <v>409.547387</v>
      </c>
      <c r="U148" s="115">
        <f t="shared" si="117"/>
        <v>440.46502300000003</v>
      </c>
      <c r="V148" s="115">
        <f t="shared" si="117"/>
        <v>455.90577799999994</v>
      </c>
      <c r="W148" s="115">
        <f t="shared" si="117"/>
        <v>416.625369</v>
      </c>
      <c r="X148" s="115">
        <f t="shared" si="117"/>
        <v>0</v>
      </c>
      <c r="Y148" s="115">
        <f t="shared" si="117"/>
        <v>0</v>
      </c>
      <c r="Z148" s="115">
        <f t="shared" si="117"/>
        <v>0</v>
      </c>
      <c r="AA148" s="115">
        <f t="shared" si="117"/>
        <v>0</v>
      </c>
      <c r="AB148" s="115">
        <f t="shared" si="117"/>
        <v>0</v>
      </c>
      <c r="AC148" s="115">
        <f t="shared" si="117"/>
        <v>0</v>
      </c>
      <c r="AD148" s="115">
        <f t="shared" si="117"/>
        <v>0</v>
      </c>
    </row>
    <row r="149" spans="1:30" ht="11.25">
      <c r="A149" s="116" t="s">
        <v>22</v>
      </c>
      <c r="B149" s="166" t="s">
        <v>3</v>
      </c>
      <c r="C149" s="114">
        <f t="shared" si="95"/>
        <v>16971.170328999993</v>
      </c>
      <c r="D149" s="114">
        <f t="shared" si="95"/>
        <v>16234.962925999998</v>
      </c>
      <c r="E149" s="115">
        <f t="shared" si="95"/>
        <v>1129.2457470000002</v>
      </c>
      <c r="F149" s="115">
        <f t="shared" si="95"/>
        <v>1108.596</v>
      </c>
      <c r="G149" s="115">
        <f t="shared" si="95"/>
        <v>1319.8530309999999</v>
      </c>
      <c r="H149" s="115">
        <f aca="true" t="shared" si="118" ref="H149:Q149">H35</f>
        <v>1306.199601</v>
      </c>
      <c r="I149" s="115">
        <f t="shared" si="118"/>
        <v>1185.391178</v>
      </c>
      <c r="J149" s="115">
        <f t="shared" si="118"/>
        <v>893.3488319999999</v>
      </c>
      <c r="K149" s="115">
        <f t="shared" si="118"/>
        <v>1311.2801019999997</v>
      </c>
      <c r="L149" s="115">
        <f t="shared" si="118"/>
        <v>1002.377215</v>
      </c>
      <c r="M149" s="115">
        <f t="shared" si="118"/>
        <v>1250.384982</v>
      </c>
      <c r="N149" s="115">
        <f t="shared" si="118"/>
        <v>1145.1296639999998</v>
      </c>
      <c r="O149" s="115">
        <f t="shared" si="118"/>
        <v>1173.140188</v>
      </c>
      <c r="P149" s="115">
        <f t="shared" si="118"/>
        <v>1080.9012010000001</v>
      </c>
      <c r="Q149" s="115">
        <f t="shared" si="118"/>
        <v>13905.847740999996</v>
      </c>
      <c r="R149" s="115">
        <f aca="true" t="shared" si="119" ref="R149:AD149">R35</f>
        <v>1120.776858</v>
      </c>
      <c r="S149" s="115">
        <f t="shared" si="119"/>
        <v>1035.260642</v>
      </c>
      <c r="T149" s="115">
        <f t="shared" si="119"/>
        <v>847.320966</v>
      </c>
      <c r="U149" s="115">
        <f t="shared" si="119"/>
        <v>1564.204592</v>
      </c>
      <c r="V149" s="115">
        <f t="shared" si="119"/>
        <v>1225.914812</v>
      </c>
      <c r="W149" s="115">
        <f t="shared" si="119"/>
        <v>1100.793412</v>
      </c>
      <c r="X149" s="115">
        <f t="shared" si="119"/>
        <v>0</v>
      </c>
      <c r="Y149" s="115">
        <f t="shared" si="119"/>
        <v>0</v>
      </c>
      <c r="Z149" s="115">
        <f t="shared" si="119"/>
        <v>0</v>
      </c>
      <c r="AA149" s="115">
        <f t="shared" si="119"/>
        <v>0</v>
      </c>
      <c r="AB149" s="115">
        <f t="shared" si="119"/>
        <v>0</v>
      </c>
      <c r="AC149" s="115">
        <f t="shared" si="119"/>
        <v>0</v>
      </c>
      <c r="AD149" s="115">
        <f t="shared" si="119"/>
        <v>0</v>
      </c>
    </row>
    <row r="152" spans="1:30" ht="11.25" customHeight="1">
      <c r="A152" s="262" t="s">
        <v>188</v>
      </c>
      <c r="B152" s="262" t="s">
        <v>189</v>
      </c>
      <c r="C152" s="192">
        <v>2016</v>
      </c>
      <c r="D152" s="192">
        <v>2017</v>
      </c>
      <c r="E152" s="195">
        <v>43101</v>
      </c>
      <c r="F152" s="93">
        <v>43132</v>
      </c>
      <c r="G152" s="93">
        <v>43160</v>
      </c>
      <c r="H152" s="93">
        <v>43191</v>
      </c>
      <c r="I152" s="93">
        <v>43221</v>
      </c>
      <c r="J152" s="93">
        <v>43252</v>
      </c>
      <c r="K152" s="93">
        <v>43282</v>
      </c>
      <c r="L152" s="93">
        <v>43313</v>
      </c>
      <c r="M152" s="93">
        <v>43344</v>
      </c>
      <c r="N152" s="93">
        <v>43374</v>
      </c>
      <c r="O152" s="93">
        <v>43405</v>
      </c>
      <c r="P152" s="93">
        <v>43435</v>
      </c>
      <c r="Q152" s="94">
        <v>2018</v>
      </c>
      <c r="R152" s="93">
        <v>43466</v>
      </c>
      <c r="S152" s="93">
        <v>43497</v>
      </c>
      <c r="T152" s="93">
        <v>43525</v>
      </c>
      <c r="U152" s="93">
        <v>43556</v>
      </c>
      <c r="V152" s="93">
        <v>43586</v>
      </c>
      <c r="W152" s="93">
        <v>43617</v>
      </c>
      <c r="X152" s="93">
        <v>43647</v>
      </c>
      <c r="Y152" s="93">
        <v>43678</v>
      </c>
      <c r="Z152" s="93">
        <v>43709</v>
      </c>
      <c r="AA152" s="93">
        <v>43739</v>
      </c>
      <c r="AB152" s="93">
        <v>43770</v>
      </c>
      <c r="AC152" s="93">
        <v>43800</v>
      </c>
      <c r="AD152" s="94">
        <v>2019</v>
      </c>
    </row>
    <row r="153" spans="1:30" ht="22.5">
      <c r="A153" s="263"/>
      <c r="B153" s="263"/>
      <c r="C153" s="201" t="s">
        <v>0</v>
      </c>
      <c r="D153" s="201" t="s">
        <v>0</v>
      </c>
      <c r="E153" s="199" t="s">
        <v>0</v>
      </c>
      <c r="F153" s="95" t="s">
        <v>0</v>
      </c>
      <c r="G153" s="95" t="s">
        <v>0</v>
      </c>
      <c r="H153" s="95" t="s">
        <v>0</v>
      </c>
      <c r="I153" s="95" t="s">
        <v>0</v>
      </c>
      <c r="J153" s="95" t="s">
        <v>0</v>
      </c>
      <c r="K153" s="95" t="s">
        <v>0</v>
      </c>
      <c r="L153" s="95" t="s">
        <v>0</v>
      </c>
      <c r="M153" s="95" t="s">
        <v>0</v>
      </c>
      <c r="N153" s="95" t="s">
        <v>0</v>
      </c>
      <c r="O153" s="95" t="s">
        <v>0</v>
      </c>
      <c r="P153" s="95" t="s">
        <v>0</v>
      </c>
      <c r="Q153" s="96" t="s">
        <v>0</v>
      </c>
      <c r="R153" s="95" t="s">
        <v>0</v>
      </c>
      <c r="S153" s="95" t="s">
        <v>0</v>
      </c>
      <c r="T153" s="95" t="s">
        <v>0</v>
      </c>
      <c r="U153" s="95" t="s">
        <v>0</v>
      </c>
      <c r="V153" s="95" t="s">
        <v>0</v>
      </c>
      <c r="W153" s="95" t="s">
        <v>0</v>
      </c>
      <c r="X153" s="95" t="s">
        <v>0</v>
      </c>
      <c r="Y153" s="95" t="s">
        <v>0</v>
      </c>
      <c r="Z153" s="95" t="s">
        <v>0</v>
      </c>
      <c r="AA153" s="95" t="s">
        <v>0</v>
      </c>
      <c r="AB153" s="95" t="s">
        <v>0</v>
      </c>
      <c r="AC153" s="95" t="s">
        <v>0</v>
      </c>
      <c r="AD153" s="96" t="s">
        <v>0</v>
      </c>
    </row>
    <row r="154" spans="1:30" ht="11.25">
      <c r="A154" s="112" t="str">
        <f>A110</f>
        <v>Leche de vaca a granel    4011090 +  4012019 + 4012099 </v>
      </c>
      <c r="B154" s="140" t="s">
        <v>2</v>
      </c>
      <c r="C154" s="202">
        <v>1</v>
      </c>
      <c r="D154" s="202">
        <v>1</v>
      </c>
      <c r="E154" s="143">
        <v>1</v>
      </c>
      <c r="F154" s="143">
        <v>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1</v>
      </c>
      <c r="N154" s="143">
        <v>1</v>
      </c>
      <c r="O154" s="143">
        <v>1</v>
      </c>
      <c r="P154" s="143">
        <v>1</v>
      </c>
      <c r="Q154" s="143">
        <v>1</v>
      </c>
      <c r="R154" s="143">
        <v>1</v>
      </c>
      <c r="S154" s="143">
        <v>1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</row>
    <row r="155" spans="1:30" ht="11.25">
      <c r="A155" s="112"/>
      <c r="B155" s="141" t="s">
        <v>3</v>
      </c>
      <c r="C155" s="143">
        <v>1</v>
      </c>
      <c r="D155" s="143">
        <v>1</v>
      </c>
      <c r="E155" s="143">
        <v>1</v>
      </c>
      <c r="F155" s="143">
        <v>1</v>
      </c>
      <c r="G155" s="143">
        <v>1</v>
      </c>
      <c r="H155" s="143">
        <v>1</v>
      </c>
      <c r="I155" s="143">
        <v>1</v>
      </c>
      <c r="J155" s="143">
        <v>1</v>
      </c>
      <c r="K155" s="143">
        <v>1</v>
      </c>
      <c r="L155" s="143">
        <v>1</v>
      </c>
      <c r="M155" s="143">
        <v>1</v>
      </c>
      <c r="N155" s="143">
        <v>1</v>
      </c>
      <c r="O155" s="143">
        <v>1</v>
      </c>
      <c r="P155" s="143">
        <v>1</v>
      </c>
      <c r="Q155" s="143">
        <v>1</v>
      </c>
      <c r="R155" s="143">
        <v>1</v>
      </c>
      <c r="S155" s="143">
        <v>1</v>
      </c>
      <c r="T155" s="143">
        <v>1</v>
      </c>
      <c r="U155" s="143">
        <v>1</v>
      </c>
      <c r="V155" s="143">
        <v>1</v>
      </c>
      <c r="W155" s="143">
        <v>1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1</v>
      </c>
      <c r="AD155" s="143">
        <v>1</v>
      </c>
    </row>
    <row r="156" spans="1:30" ht="11.25">
      <c r="A156" s="117" t="str">
        <f aca="true" t="shared" si="120" ref="A156:A193">A112</f>
        <v>Leche de vaca en pequeños envases   4011010 + 4012011 + 4012091</v>
      </c>
      <c r="B156" s="140" t="s">
        <v>2</v>
      </c>
      <c r="C156" s="143">
        <v>1</v>
      </c>
      <c r="D156" s="143">
        <v>1</v>
      </c>
      <c r="E156" s="143">
        <v>1</v>
      </c>
      <c r="F156" s="143">
        <v>1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1</v>
      </c>
      <c r="M156" s="143">
        <v>1</v>
      </c>
      <c r="N156" s="143">
        <v>1</v>
      </c>
      <c r="O156" s="143">
        <v>1</v>
      </c>
      <c r="P156" s="143">
        <v>1</v>
      </c>
      <c r="Q156" s="143">
        <v>1</v>
      </c>
      <c r="R156" s="143">
        <v>1</v>
      </c>
      <c r="S156" s="143">
        <v>1</v>
      </c>
      <c r="T156" s="143">
        <v>1</v>
      </c>
      <c r="U156" s="143">
        <v>1</v>
      </c>
      <c r="V156" s="143">
        <v>1</v>
      </c>
      <c r="W156" s="143">
        <v>1</v>
      </c>
      <c r="X156" s="143">
        <v>1</v>
      </c>
      <c r="Y156" s="143">
        <v>1</v>
      </c>
      <c r="Z156" s="143">
        <v>1</v>
      </c>
      <c r="AA156" s="143">
        <v>1</v>
      </c>
      <c r="AB156" s="143">
        <v>1</v>
      </c>
      <c r="AC156" s="143">
        <v>1</v>
      </c>
      <c r="AD156" s="143">
        <v>1</v>
      </c>
    </row>
    <row r="157" spans="1:30" ht="11.25">
      <c r="A157" s="117"/>
      <c r="B157" s="141" t="s">
        <v>3</v>
      </c>
      <c r="C157" s="143">
        <v>1</v>
      </c>
      <c r="D157" s="143">
        <v>1</v>
      </c>
      <c r="E157" s="143">
        <v>1</v>
      </c>
      <c r="F157" s="143">
        <v>1</v>
      </c>
      <c r="G157" s="143">
        <v>1</v>
      </c>
      <c r="H157" s="143">
        <v>1</v>
      </c>
      <c r="I157" s="143">
        <v>1</v>
      </c>
      <c r="J157" s="143">
        <v>1</v>
      </c>
      <c r="K157" s="143">
        <v>1</v>
      </c>
      <c r="L157" s="143">
        <v>1</v>
      </c>
      <c r="M157" s="143">
        <v>1</v>
      </c>
      <c r="N157" s="143">
        <v>1</v>
      </c>
      <c r="O157" s="143">
        <v>1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1</v>
      </c>
      <c r="Y157" s="143">
        <v>1</v>
      </c>
      <c r="Z157" s="143">
        <v>1</v>
      </c>
      <c r="AA157" s="143">
        <v>1</v>
      </c>
      <c r="AB157" s="143">
        <v>1</v>
      </c>
      <c r="AC157" s="143">
        <v>1</v>
      </c>
      <c r="AD157" s="143">
        <v>1</v>
      </c>
    </row>
    <row r="158" spans="1:30" ht="11.25">
      <c r="A158" s="117" t="str">
        <f t="shared" si="120"/>
        <v>Nata en pequeños envases     4015011 + 4015031 + 4015091 </v>
      </c>
      <c r="B158" s="140" t="s">
        <v>2</v>
      </c>
      <c r="C158" s="143">
        <v>1</v>
      </c>
      <c r="D158" s="143">
        <v>1</v>
      </c>
      <c r="E158" s="143">
        <v>1</v>
      </c>
      <c r="F158" s="143">
        <v>1</v>
      </c>
      <c r="G158" s="143">
        <v>1</v>
      </c>
      <c r="H158" s="143">
        <v>1</v>
      </c>
      <c r="I158" s="143">
        <v>1</v>
      </c>
      <c r="J158" s="143">
        <v>1</v>
      </c>
      <c r="K158" s="143">
        <v>1</v>
      </c>
      <c r="L158" s="143">
        <v>1</v>
      </c>
      <c r="M158" s="143">
        <v>1</v>
      </c>
      <c r="N158" s="143">
        <v>1</v>
      </c>
      <c r="O158" s="143">
        <v>1</v>
      </c>
      <c r="P158" s="143">
        <v>1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1</v>
      </c>
      <c r="Y158" s="143">
        <v>1</v>
      </c>
      <c r="Z158" s="143">
        <v>1</v>
      </c>
      <c r="AA158" s="143">
        <v>1</v>
      </c>
      <c r="AB158" s="143">
        <v>1</v>
      </c>
      <c r="AC158" s="143">
        <v>1</v>
      </c>
      <c r="AD158" s="143">
        <v>1</v>
      </c>
    </row>
    <row r="159" spans="1:30" ht="11.25">
      <c r="A159" s="117"/>
      <c r="B159" s="141" t="s">
        <v>3</v>
      </c>
      <c r="C159" s="143">
        <v>1</v>
      </c>
      <c r="D159" s="143">
        <v>1</v>
      </c>
      <c r="E159" s="143">
        <v>1</v>
      </c>
      <c r="F159" s="143">
        <v>1</v>
      </c>
      <c r="G159" s="143">
        <v>1</v>
      </c>
      <c r="H159" s="143">
        <v>1</v>
      </c>
      <c r="I159" s="143">
        <v>1</v>
      </c>
      <c r="J159" s="143">
        <v>1</v>
      </c>
      <c r="K159" s="143">
        <v>1</v>
      </c>
      <c r="L159" s="143">
        <v>1</v>
      </c>
      <c r="M159" s="143">
        <v>1</v>
      </c>
      <c r="N159" s="143">
        <v>1</v>
      </c>
      <c r="O159" s="143">
        <v>1</v>
      </c>
      <c r="P159" s="143">
        <v>1</v>
      </c>
      <c r="Q159" s="143">
        <v>1</v>
      </c>
      <c r="R159" s="143">
        <v>1</v>
      </c>
      <c r="S159" s="143">
        <v>1</v>
      </c>
      <c r="T159" s="143">
        <v>1</v>
      </c>
      <c r="U159" s="143">
        <v>1</v>
      </c>
      <c r="V159" s="143">
        <v>1</v>
      </c>
      <c r="W159" s="143">
        <v>1</v>
      </c>
      <c r="X159" s="143">
        <v>1</v>
      </c>
      <c r="Y159" s="143">
        <v>1</v>
      </c>
      <c r="Z159" s="143">
        <v>1</v>
      </c>
      <c r="AA159" s="143">
        <v>1</v>
      </c>
      <c r="AB159" s="143">
        <v>1</v>
      </c>
      <c r="AC159" s="143">
        <v>1</v>
      </c>
      <c r="AD159" s="143">
        <v>1</v>
      </c>
    </row>
    <row r="160" spans="1:30" ht="11.25">
      <c r="A160" s="117" t="str">
        <f t="shared" si="120"/>
        <v>Nata a granel      4015019 + 4015039 + 4015099</v>
      </c>
      <c r="B160" s="140" t="s">
        <v>2</v>
      </c>
      <c r="C160" s="143">
        <v>1</v>
      </c>
      <c r="D160" s="143">
        <v>1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143">
        <v>1</v>
      </c>
      <c r="W160" s="143">
        <v>1</v>
      </c>
      <c r="X160" s="143">
        <v>1</v>
      </c>
      <c r="Y160" s="143">
        <v>1</v>
      </c>
      <c r="Z160" s="143">
        <v>1</v>
      </c>
      <c r="AA160" s="143">
        <v>1</v>
      </c>
      <c r="AB160" s="143">
        <v>1</v>
      </c>
      <c r="AC160" s="143">
        <v>1</v>
      </c>
      <c r="AD160" s="143">
        <v>1</v>
      </c>
    </row>
    <row r="161" spans="1:30" ht="11.25">
      <c r="A161" s="117"/>
      <c r="B161" s="141" t="s">
        <v>3</v>
      </c>
      <c r="C161" s="143">
        <v>1</v>
      </c>
      <c r="D161" s="143">
        <v>1</v>
      </c>
      <c r="E161" s="143">
        <v>1</v>
      </c>
      <c r="F161" s="143">
        <v>1</v>
      </c>
      <c r="G161" s="143">
        <v>1</v>
      </c>
      <c r="H161" s="143">
        <v>1</v>
      </c>
      <c r="I161" s="143">
        <v>1</v>
      </c>
      <c r="J161" s="143">
        <v>1</v>
      </c>
      <c r="K161" s="143">
        <v>1</v>
      </c>
      <c r="L161" s="143">
        <v>1</v>
      </c>
      <c r="M161" s="143">
        <v>1</v>
      </c>
      <c r="N161" s="143">
        <v>1</v>
      </c>
      <c r="O161" s="143">
        <v>1</v>
      </c>
      <c r="P161" s="143">
        <v>1</v>
      </c>
      <c r="Q161" s="143">
        <v>1</v>
      </c>
      <c r="R161" s="143">
        <v>1</v>
      </c>
      <c r="S161" s="143">
        <v>1</v>
      </c>
      <c r="T161" s="143">
        <v>1</v>
      </c>
      <c r="U161" s="143">
        <v>1</v>
      </c>
      <c r="V161" s="143">
        <v>1</v>
      </c>
      <c r="W161" s="143">
        <v>1</v>
      </c>
      <c r="X161" s="143">
        <v>1</v>
      </c>
      <c r="Y161" s="143">
        <v>1</v>
      </c>
      <c r="Z161" s="143">
        <v>1</v>
      </c>
      <c r="AA161" s="143">
        <v>1</v>
      </c>
      <c r="AB161" s="143">
        <v>1</v>
      </c>
      <c r="AC161" s="143">
        <v>1</v>
      </c>
      <c r="AD161" s="143">
        <v>1</v>
      </c>
    </row>
    <row r="162" spans="1:30" ht="11.25">
      <c r="A162" s="117" t="str">
        <f t="shared" si="120"/>
        <v>Yogur         40310</v>
      </c>
      <c r="B162" s="140" t="s">
        <v>2</v>
      </c>
      <c r="C162" s="143">
        <v>1</v>
      </c>
      <c r="D162" s="143">
        <v>1</v>
      </c>
      <c r="E162" s="143">
        <v>1</v>
      </c>
      <c r="F162" s="143">
        <v>1</v>
      </c>
      <c r="G162" s="143">
        <v>1</v>
      </c>
      <c r="H162" s="143">
        <v>1</v>
      </c>
      <c r="I162" s="143">
        <v>1</v>
      </c>
      <c r="J162" s="143">
        <v>1</v>
      </c>
      <c r="K162" s="143">
        <v>1</v>
      </c>
      <c r="L162" s="143">
        <v>1</v>
      </c>
      <c r="M162" s="143">
        <v>1</v>
      </c>
      <c r="N162" s="143">
        <v>1</v>
      </c>
      <c r="O162" s="143">
        <v>1</v>
      </c>
      <c r="P162" s="143">
        <v>1</v>
      </c>
      <c r="Q162" s="143">
        <v>1</v>
      </c>
      <c r="R162" s="143">
        <v>1</v>
      </c>
      <c r="S162" s="143">
        <v>1</v>
      </c>
      <c r="T162" s="143">
        <v>1</v>
      </c>
      <c r="U162" s="143">
        <v>1</v>
      </c>
      <c r="V162" s="143">
        <v>1</v>
      </c>
      <c r="W162" s="143">
        <v>1</v>
      </c>
      <c r="X162" s="143">
        <v>1</v>
      </c>
      <c r="Y162" s="143">
        <v>1</v>
      </c>
      <c r="Z162" s="143">
        <v>1</v>
      </c>
      <c r="AA162" s="143">
        <v>1</v>
      </c>
      <c r="AB162" s="143">
        <v>1</v>
      </c>
      <c r="AC162" s="143">
        <v>1</v>
      </c>
      <c r="AD162" s="143">
        <v>1</v>
      </c>
    </row>
    <row r="163" spans="1:30" ht="11.25">
      <c r="A163" s="117"/>
      <c r="B163" s="141" t="s">
        <v>3</v>
      </c>
      <c r="C163" s="143">
        <v>1</v>
      </c>
      <c r="D163" s="143">
        <v>1</v>
      </c>
      <c r="E163" s="143">
        <v>1</v>
      </c>
      <c r="F163" s="143">
        <v>1</v>
      </c>
      <c r="G163" s="143">
        <v>1</v>
      </c>
      <c r="H163" s="143">
        <v>1</v>
      </c>
      <c r="I163" s="143">
        <v>1</v>
      </c>
      <c r="J163" s="143">
        <v>1</v>
      </c>
      <c r="K163" s="143">
        <v>1</v>
      </c>
      <c r="L163" s="143">
        <v>1</v>
      </c>
      <c r="M163" s="143">
        <v>1</v>
      </c>
      <c r="N163" s="143">
        <v>1</v>
      </c>
      <c r="O163" s="143">
        <v>1</v>
      </c>
      <c r="P163" s="143">
        <v>1</v>
      </c>
      <c r="Q163" s="143">
        <v>1</v>
      </c>
      <c r="R163" s="143">
        <v>1</v>
      </c>
      <c r="S163" s="143">
        <v>1</v>
      </c>
      <c r="T163" s="143">
        <v>1</v>
      </c>
      <c r="U163" s="143">
        <v>1</v>
      </c>
      <c r="V163" s="143">
        <v>1</v>
      </c>
      <c r="W163" s="143">
        <v>1</v>
      </c>
      <c r="X163" s="143">
        <v>1</v>
      </c>
      <c r="Y163" s="143">
        <v>1</v>
      </c>
      <c r="Z163" s="143">
        <v>1</v>
      </c>
      <c r="AA163" s="143">
        <v>1</v>
      </c>
      <c r="AB163" s="143">
        <v>1</v>
      </c>
      <c r="AC163" s="143">
        <v>1</v>
      </c>
      <c r="AD163" s="143">
        <v>1</v>
      </c>
    </row>
    <row r="164" spans="1:30" ht="11.25">
      <c r="A164" s="117" t="str">
        <f t="shared" si="120"/>
        <v>Otras leches fermentadas  40390</v>
      </c>
      <c r="B164" s="140" t="s">
        <v>2</v>
      </c>
      <c r="C164" s="143">
        <v>1</v>
      </c>
      <c r="D164" s="143">
        <v>1</v>
      </c>
      <c r="E164" s="143">
        <v>1</v>
      </c>
      <c r="F164" s="143">
        <v>1</v>
      </c>
      <c r="G164" s="143">
        <v>1</v>
      </c>
      <c r="H164" s="143">
        <v>1</v>
      </c>
      <c r="I164" s="143">
        <v>1</v>
      </c>
      <c r="J164" s="143">
        <v>1</v>
      </c>
      <c r="K164" s="143">
        <v>1</v>
      </c>
      <c r="L164" s="143">
        <v>1</v>
      </c>
      <c r="M164" s="143">
        <v>1</v>
      </c>
      <c r="N164" s="143">
        <v>1</v>
      </c>
      <c r="O164" s="143">
        <v>1</v>
      </c>
      <c r="P164" s="143">
        <v>1</v>
      </c>
      <c r="Q164" s="143">
        <v>1</v>
      </c>
      <c r="R164" s="143">
        <v>1</v>
      </c>
      <c r="S164" s="143">
        <v>1</v>
      </c>
      <c r="T164" s="143">
        <v>1</v>
      </c>
      <c r="U164" s="143">
        <v>1</v>
      </c>
      <c r="V164" s="143">
        <v>1</v>
      </c>
      <c r="W164" s="143">
        <v>1</v>
      </c>
      <c r="X164" s="143">
        <v>1</v>
      </c>
      <c r="Y164" s="143">
        <v>1</v>
      </c>
      <c r="Z164" s="143">
        <v>1</v>
      </c>
      <c r="AA164" s="143">
        <v>1</v>
      </c>
      <c r="AB164" s="143">
        <v>1</v>
      </c>
      <c r="AC164" s="143">
        <v>1</v>
      </c>
      <c r="AD164" s="143">
        <v>1</v>
      </c>
    </row>
    <row r="165" spans="1:30" ht="11.25">
      <c r="A165" s="117"/>
      <c r="B165" s="141" t="s">
        <v>3</v>
      </c>
      <c r="C165" s="143">
        <v>1</v>
      </c>
      <c r="D165" s="143">
        <v>1</v>
      </c>
      <c r="E165" s="143">
        <v>1</v>
      </c>
      <c r="F165" s="143">
        <v>1</v>
      </c>
      <c r="G165" s="143">
        <v>1</v>
      </c>
      <c r="H165" s="143">
        <v>1</v>
      </c>
      <c r="I165" s="143">
        <v>1</v>
      </c>
      <c r="J165" s="143">
        <v>1</v>
      </c>
      <c r="K165" s="143">
        <v>1</v>
      </c>
      <c r="L165" s="143">
        <v>1</v>
      </c>
      <c r="M165" s="143">
        <v>1</v>
      </c>
      <c r="N165" s="143">
        <v>1</v>
      </c>
      <c r="O165" s="143">
        <v>1</v>
      </c>
      <c r="P165" s="143">
        <v>1</v>
      </c>
      <c r="Q165" s="143">
        <v>1</v>
      </c>
      <c r="R165" s="143">
        <v>1</v>
      </c>
      <c r="S165" s="143">
        <v>1</v>
      </c>
      <c r="T165" s="143">
        <v>1</v>
      </c>
      <c r="U165" s="143">
        <v>1</v>
      </c>
      <c r="V165" s="143">
        <v>1</v>
      </c>
      <c r="W165" s="143">
        <v>1</v>
      </c>
      <c r="X165" s="143">
        <v>1</v>
      </c>
      <c r="Y165" s="143">
        <v>1</v>
      </c>
      <c r="Z165" s="143">
        <v>1</v>
      </c>
      <c r="AA165" s="143">
        <v>1</v>
      </c>
      <c r="AB165" s="143">
        <v>1</v>
      </c>
      <c r="AC165" s="143">
        <v>1</v>
      </c>
      <c r="AD165" s="143">
        <v>1</v>
      </c>
    </row>
    <row r="166" spans="1:30" ht="11.25">
      <c r="A166" s="117" t="str">
        <f t="shared" si="120"/>
        <v>Leches evaporadas/concentradas     40291</v>
      </c>
      <c r="B166" s="140" t="s">
        <v>2</v>
      </c>
      <c r="C166" s="143">
        <v>1</v>
      </c>
      <c r="D166" s="143">
        <v>1</v>
      </c>
      <c r="E166" s="143">
        <v>1</v>
      </c>
      <c r="F166" s="143">
        <v>1</v>
      </c>
      <c r="G166" s="143">
        <v>1</v>
      </c>
      <c r="H166" s="143">
        <v>1</v>
      </c>
      <c r="I166" s="143">
        <v>1</v>
      </c>
      <c r="J166" s="143">
        <v>1</v>
      </c>
      <c r="K166" s="143">
        <v>1</v>
      </c>
      <c r="L166" s="143">
        <v>1</v>
      </c>
      <c r="M166" s="143">
        <v>1</v>
      </c>
      <c r="N166" s="143">
        <v>1</v>
      </c>
      <c r="O166" s="143">
        <v>1</v>
      </c>
      <c r="P166" s="143">
        <v>1</v>
      </c>
      <c r="Q166" s="143">
        <v>1</v>
      </c>
      <c r="R166" s="143">
        <v>1</v>
      </c>
      <c r="S166" s="143">
        <v>1</v>
      </c>
      <c r="T166" s="143">
        <v>1</v>
      </c>
      <c r="U166" s="143">
        <v>1</v>
      </c>
      <c r="V166" s="143">
        <v>1</v>
      </c>
      <c r="W166" s="143">
        <v>1</v>
      </c>
      <c r="X166" s="143">
        <v>1</v>
      </c>
      <c r="Y166" s="143">
        <v>1</v>
      </c>
      <c r="Z166" s="143">
        <v>1</v>
      </c>
      <c r="AA166" s="143">
        <v>1</v>
      </c>
      <c r="AB166" s="143">
        <v>1</v>
      </c>
      <c r="AC166" s="143">
        <v>1</v>
      </c>
      <c r="AD166" s="143">
        <v>1</v>
      </c>
    </row>
    <row r="167" spans="1:30" ht="11.25">
      <c r="A167" s="117"/>
      <c r="B167" s="141" t="s">
        <v>3</v>
      </c>
      <c r="C167" s="143">
        <v>1</v>
      </c>
      <c r="D167" s="143">
        <v>1</v>
      </c>
      <c r="E167" s="143">
        <v>1</v>
      </c>
      <c r="F167" s="143">
        <v>1</v>
      </c>
      <c r="G167" s="143">
        <v>1</v>
      </c>
      <c r="H167" s="143">
        <v>1</v>
      </c>
      <c r="I167" s="143">
        <v>1</v>
      </c>
      <c r="J167" s="143">
        <v>1</v>
      </c>
      <c r="K167" s="143">
        <v>1</v>
      </c>
      <c r="L167" s="143">
        <v>1</v>
      </c>
      <c r="M167" s="143">
        <v>1</v>
      </c>
      <c r="N167" s="143">
        <v>1</v>
      </c>
      <c r="O167" s="143">
        <v>1</v>
      </c>
      <c r="P167" s="143">
        <v>1</v>
      </c>
      <c r="Q167" s="143">
        <v>1</v>
      </c>
      <c r="R167" s="143">
        <v>1</v>
      </c>
      <c r="S167" s="143">
        <v>1</v>
      </c>
      <c r="T167" s="143">
        <v>1</v>
      </c>
      <c r="U167" s="143">
        <v>1</v>
      </c>
      <c r="V167" s="143">
        <v>1</v>
      </c>
      <c r="W167" s="143">
        <v>1</v>
      </c>
      <c r="X167" s="143">
        <v>1</v>
      </c>
      <c r="Y167" s="143">
        <v>1</v>
      </c>
      <c r="Z167" s="143">
        <v>1</v>
      </c>
      <c r="AA167" s="143">
        <v>1</v>
      </c>
      <c r="AB167" s="143">
        <v>1</v>
      </c>
      <c r="AC167" s="143">
        <v>1</v>
      </c>
      <c r="AD167" s="143">
        <v>1</v>
      </c>
    </row>
    <row r="168" spans="1:30" ht="11.25">
      <c r="A168" s="117" t="str">
        <f t="shared" si="120"/>
        <v>Leches condensadas     40299</v>
      </c>
      <c r="B168" s="140" t="s">
        <v>2</v>
      </c>
      <c r="C168" s="143">
        <v>1</v>
      </c>
      <c r="D168" s="143">
        <v>1</v>
      </c>
      <c r="E168" s="143">
        <v>1</v>
      </c>
      <c r="F168" s="143">
        <v>1</v>
      </c>
      <c r="G168" s="143">
        <v>1</v>
      </c>
      <c r="H168" s="143">
        <v>1</v>
      </c>
      <c r="I168" s="143">
        <v>1</v>
      </c>
      <c r="J168" s="143">
        <v>1</v>
      </c>
      <c r="K168" s="143">
        <v>1</v>
      </c>
      <c r="L168" s="143">
        <v>1</v>
      </c>
      <c r="M168" s="143">
        <v>1</v>
      </c>
      <c r="N168" s="143">
        <v>1</v>
      </c>
      <c r="O168" s="143">
        <v>1</v>
      </c>
      <c r="P168" s="143">
        <v>1</v>
      </c>
      <c r="Q168" s="143">
        <v>1</v>
      </c>
      <c r="R168" s="143">
        <v>1</v>
      </c>
      <c r="S168" s="143">
        <v>1</v>
      </c>
      <c r="T168" s="143">
        <v>1</v>
      </c>
      <c r="U168" s="143">
        <v>1</v>
      </c>
      <c r="V168" s="143">
        <v>1</v>
      </c>
      <c r="W168" s="143">
        <v>1</v>
      </c>
      <c r="X168" s="143">
        <v>1</v>
      </c>
      <c r="Y168" s="143">
        <v>1</v>
      </c>
      <c r="Z168" s="143">
        <v>1</v>
      </c>
      <c r="AA168" s="143">
        <v>1</v>
      </c>
      <c r="AB168" s="143">
        <v>1</v>
      </c>
      <c r="AC168" s="143">
        <v>1</v>
      </c>
      <c r="AD168" s="143">
        <v>1</v>
      </c>
    </row>
    <row r="169" spans="1:30" ht="11.25">
      <c r="A169" s="117"/>
      <c r="B169" s="141" t="s">
        <v>3</v>
      </c>
      <c r="C169" s="143">
        <v>1</v>
      </c>
      <c r="D169" s="143">
        <v>1</v>
      </c>
      <c r="E169" s="143">
        <v>1</v>
      </c>
      <c r="F169" s="143">
        <v>1</v>
      </c>
      <c r="G169" s="143">
        <v>1</v>
      </c>
      <c r="H169" s="143">
        <v>1</v>
      </c>
      <c r="I169" s="143">
        <v>1</v>
      </c>
      <c r="J169" s="143">
        <v>1</v>
      </c>
      <c r="K169" s="143">
        <v>1</v>
      </c>
      <c r="L169" s="143">
        <v>1</v>
      </c>
      <c r="M169" s="143">
        <v>1</v>
      </c>
      <c r="N169" s="143">
        <v>1</v>
      </c>
      <c r="O169" s="143">
        <v>1</v>
      </c>
      <c r="P169" s="143">
        <v>1</v>
      </c>
      <c r="Q169" s="143">
        <v>1</v>
      </c>
      <c r="R169" s="143">
        <v>1</v>
      </c>
      <c r="S169" s="143">
        <v>1</v>
      </c>
      <c r="T169" s="143">
        <v>1</v>
      </c>
      <c r="U169" s="143">
        <v>1</v>
      </c>
      <c r="V169" s="143">
        <v>1</v>
      </c>
      <c r="W169" s="143">
        <v>1</v>
      </c>
      <c r="X169" s="143">
        <v>1</v>
      </c>
      <c r="Y169" s="143">
        <v>1</v>
      </c>
      <c r="Z169" s="143">
        <v>1</v>
      </c>
      <c r="AA169" s="143">
        <v>1</v>
      </c>
      <c r="AB169" s="143">
        <v>1</v>
      </c>
      <c r="AC169" s="143">
        <v>1</v>
      </c>
      <c r="AD169" s="143">
        <v>1</v>
      </c>
    </row>
    <row r="170" spans="1:30" ht="11.25">
      <c r="A170" s="117" t="str">
        <f t="shared" si="120"/>
        <v>LPD en pequeños envases  4021011</v>
      </c>
      <c r="B170" s="140" t="s">
        <v>2</v>
      </c>
      <c r="C170" s="143">
        <v>1</v>
      </c>
      <c r="D170" s="143">
        <v>1</v>
      </c>
      <c r="E170" s="143">
        <v>1</v>
      </c>
      <c r="F170" s="143">
        <v>1</v>
      </c>
      <c r="G170" s="143">
        <v>1</v>
      </c>
      <c r="H170" s="143">
        <v>1</v>
      </c>
      <c r="I170" s="143">
        <v>1</v>
      </c>
      <c r="J170" s="143">
        <v>1</v>
      </c>
      <c r="K170" s="143">
        <v>1</v>
      </c>
      <c r="L170" s="143">
        <v>1</v>
      </c>
      <c r="M170" s="143">
        <v>1</v>
      </c>
      <c r="N170" s="143">
        <v>1</v>
      </c>
      <c r="O170" s="143">
        <v>1</v>
      </c>
      <c r="P170" s="143">
        <v>1</v>
      </c>
      <c r="Q170" s="143">
        <v>1</v>
      </c>
      <c r="R170" s="143">
        <v>1</v>
      </c>
      <c r="S170" s="143">
        <v>1</v>
      </c>
      <c r="T170" s="143">
        <v>1</v>
      </c>
      <c r="U170" s="143">
        <v>1</v>
      </c>
      <c r="V170" s="143">
        <v>1</v>
      </c>
      <c r="W170" s="143">
        <v>1</v>
      </c>
      <c r="X170" s="143">
        <v>1</v>
      </c>
      <c r="Y170" s="143">
        <v>1</v>
      </c>
      <c r="Z170" s="143">
        <v>1</v>
      </c>
      <c r="AA170" s="143">
        <v>1</v>
      </c>
      <c r="AB170" s="143">
        <v>1</v>
      </c>
      <c r="AC170" s="143">
        <v>1</v>
      </c>
      <c r="AD170" s="143">
        <v>1</v>
      </c>
    </row>
    <row r="171" spans="1:30" ht="11.25">
      <c r="A171" s="117"/>
      <c r="B171" s="141" t="s">
        <v>3</v>
      </c>
      <c r="C171" s="143">
        <v>1</v>
      </c>
      <c r="D171" s="143">
        <v>1</v>
      </c>
      <c r="E171" s="143">
        <v>1</v>
      </c>
      <c r="F171" s="143">
        <v>1</v>
      </c>
      <c r="G171" s="143">
        <v>1</v>
      </c>
      <c r="H171" s="143">
        <v>1</v>
      </c>
      <c r="I171" s="143">
        <v>1</v>
      </c>
      <c r="J171" s="143">
        <v>1</v>
      </c>
      <c r="K171" s="143">
        <v>1</v>
      </c>
      <c r="L171" s="143">
        <v>1</v>
      </c>
      <c r="M171" s="143">
        <v>1</v>
      </c>
      <c r="N171" s="143">
        <v>1</v>
      </c>
      <c r="O171" s="143">
        <v>1</v>
      </c>
      <c r="P171" s="143">
        <v>1</v>
      </c>
      <c r="Q171" s="143">
        <v>1</v>
      </c>
      <c r="R171" s="143">
        <v>1</v>
      </c>
      <c r="S171" s="143">
        <v>1</v>
      </c>
      <c r="T171" s="143">
        <v>1</v>
      </c>
      <c r="U171" s="143">
        <v>1</v>
      </c>
      <c r="V171" s="143">
        <v>1</v>
      </c>
      <c r="W171" s="143">
        <v>1</v>
      </c>
      <c r="X171" s="143">
        <v>1</v>
      </c>
      <c r="Y171" s="143">
        <v>1</v>
      </c>
      <c r="Z171" s="143">
        <v>1</v>
      </c>
      <c r="AA171" s="143">
        <v>1</v>
      </c>
      <c r="AB171" s="143">
        <v>1</v>
      </c>
      <c r="AC171" s="143">
        <v>1</v>
      </c>
      <c r="AD171" s="143">
        <v>1</v>
      </c>
    </row>
    <row r="172" spans="1:30" ht="11.25">
      <c r="A172" s="117" t="str">
        <f t="shared" si="120"/>
        <v>LPD a granel   4021019 + 4021091 + 4021099</v>
      </c>
      <c r="B172" s="140" t="s">
        <v>2</v>
      </c>
      <c r="C172" s="143">
        <v>1</v>
      </c>
      <c r="D172" s="143">
        <v>1</v>
      </c>
      <c r="E172" s="143">
        <v>1</v>
      </c>
      <c r="F172" s="143">
        <v>1</v>
      </c>
      <c r="G172" s="143">
        <v>1</v>
      </c>
      <c r="H172" s="143">
        <v>1</v>
      </c>
      <c r="I172" s="143">
        <v>1</v>
      </c>
      <c r="J172" s="143">
        <v>1</v>
      </c>
      <c r="K172" s="143">
        <v>1</v>
      </c>
      <c r="L172" s="143">
        <v>1</v>
      </c>
      <c r="M172" s="143">
        <v>1</v>
      </c>
      <c r="N172" s="143">
        <v>1</v>
      </c>
      <c r="O172" s="143">
        <v>1</v>
      </c>
      <c r="P172" s="143">
        <v>1</v>
      </c>
      <c r="Q172" s="143">
        <v>1</v>
      </c>
      <c r="R172" s="143">
        <v>1</v>
      </c>
      <c r="S172" s="143">
        <v>1</v>
      </c>
      <c r="T172" s="143">
        <v>1</v>
      </c>
      <c r="U172" s="143">
        <v>1</v>
      </c>
      <c r="V172" s="143">
        <v>1</v>
      </c>
      <c r="W172" s="143">
        <v>1</v>
      </c>
      <c r="X172" s="143">
        <v>1</v>
      </c>
      <c r="Y172" s="143">
        <v>1</v>
      </c>
      <c r="Z172" s="143">
        <v>1</v>
      </c>
      <c r="AA172" s="143">
        <v>1</v>
      </c>
      <c r="AB172" s="143">
        <v>1</v>
      </c>
      <c r="AC172" s="143">
        <v>1</v>
      </c>
      <c r="AD172" s="143">
        <v>1</v>
      </c>
    </row>
    <row r="173" spans="1:30" ht="11.25">
      <c r="A173" s="117"/>
      <c r="B173" s="141" t="s">
        <v>3</v>
      </c>
      <c r="C173" s="143">
        <v>1</v>
      </c>
      <c r="D173" s="143">
        <v>1</v>
      </c>
      <c r="E173" s="143">
        <v>1</v>
      </c>
      <c r="F173" s="143">
        <v>1</v>
      </c>
      <c r="G173" s="143">
        <v>1</v>
      </c>
      <c r="H173" s="143">
        <v>1</v>
      </c>
      <c r="I173" s="143">
        <v>1</v>
      </c>
      <c r="J173" s="143">
        <v>1</v>
      </c>
      <c r="K173" s="143">
        <v>1</v>
      </c>
      <c r="L173" s="143">
        <v>1</v>
      </c>
      <c r="M173" s="143">
        <v>1</v>
      </c>
      <c r="N173" s="143">
        <v>1</v>
      </c>
      <c r="O173" s="143">
        <v>1</v>
      </c>
      <c r="P173" s="143">
        <v>1</v>
      </c>
      <c r="Q173" s="143">
        <v>1</v>
      </c>
      <c r="R173" s="143">
        <v>1</v>
      </c>
      <c r="S173" s="143">
        <v>1</v>
      </c>
      <c r="T173" s="143">
        <v>1</v>
      </c>
      <c r="U173" s="143">
        <v>1</v>
      </c>
      <c r="V173" s="143">
        <v>1</v>
      </c>
      <c r="W173" s="143">
        <v>1</v>
      </c>
      <c r="X173" s="143">
        <v>1</v>
      </c>
      <c r="Y173" s="143">
        <v>1</v>
      </c>
      <c r="Z173" s="143">
        <v>1</v>
      </c>
      <c r="AA173" s="143">
        <v>1</v>
      </c>
      <c r="AB173" s="143">
        <v>1</v>
      </c>
      <c r="AC173" s="143">
        <v>1</v>
      </c>
      <c r="AD173" s="143">
        <v>1</v>
      </c>
    </row>
    <row r="174" spans="1:30" ht="11.25">
      <c r="A174" s="117" t="str">
        <f t="shared" si="120"/>
        <v>Otras LP en pequeños envases  04022111 + 04022191 + 04022911 + 04022915 + 04022991</v>
      </c>
      <c r="B174" s="140" t="s">
        <v>2</v>
      </c>
      <c r="C174" s="143">
        <v>1</v>
      </c>
      <c r="D174" s="143">
        <v>1</v>
      </c>
      <c r="E174" s="143">
        <v>1</v>
      </c>
      <c r="F174" s="143">
        <v>1</v>
      </c>
      <c r="G174" s="143">
        <v>1</v>
      </c>
      <c r="H174" s="143">
        <v>1</v>
      </c>
      <c r="I174" s="143">
        <v>1</v>
      </c>
      <c r="J174" s="143">
        <v>1</v>
      </c>
      <c r="K174" s="143">
        <v>1</v>
      </c>
      <c r="L174" s="143">
        <v>1</v>
      </c>
      <c r="M174" s="143">
        <v>1</v>
      </c>
      <c r="N174" s="143">
        <v>1</v>
      </c>
      <c r="O174" s="143">
        <v>1</v>
      </c>
      <c r="P174" s="143">
        <v>1</v>
      </c>
      <c r="Q174" s="143">
        <v>1</v>
      </c>
      <c r="R174" s="143">
        <v>1</v>
      </c>
      <c r="S174" s="143">
        <v>1</v>
      </c>
      <c r="T174" s="143">
        <v>1</v>
      </c>
      <c r="U174" s="143">
        <v>1</v>
      </c>
      <c r="V174" s="143">
        <v>1</v>
      </c>
      <c r="W174" s="143">
        <v>1</v>
      </c>
      <c r="X174" s="143">
        <v>1</v>
      </c>
      <c r="Y174" s="143">
        <v>1</v>
      </c>
      <c r="Z174" s="143">
        <v>1</v>
      </c>
      <c r="AA174" s="143">
        <v>1</v>
      </c>
      <c r="AB174" s="143">
        <v>1</v>
      </c>
      <c r="AC174" s="143">
        <v>1</v>
      </c>
      <c r="AD174" s="143">
        <v>1</v>
      </c>
    </row>
    <row r="175" spans="1:30" ht="11.25">
      <c r="A175" s="117"/>
      <c r="B175" s="141" t="s">
        <v>3</v>
      </c>
      <c r="C175" s="143">
        <v>1</v>
      </c>
      <c r="D175" s="143">
        <v>1</v>
      </c>
      <c r="E175" s="143">
        <v>1</v>
      </c>
      <c r="F175" s="143">
        <v>1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</row>
    <row r="176" spans="1:30" ht="11.25">
      <c r="A176" s="117" t="str">
        <f t="shared" si="120"/>
        <v>Otras LP a granel   04022118 + 04022199 + 04022919 + 04022999</v>
      </c>
      <c r="B176" s="140" t="s">
        <v>2</v>
      </c>
      <c r="C176" s="143">
        <v>1</v>
      </c>
      <c r="D176" s="143">
        <v>1</v>
      </c>
      <c r="E176" s="143">
        <v>1</v>
      </c>
      <c r="F176" s="143">
        <v>1</v>
      </c>
      <c r="G176" s="143">
        <v>1</v>
      </c>
      <c r="H176" s="143">
        <v>1</v>
      </c>
      <c r="I176" s="143">
        <v>1</v>
      </c>
      <c r="J176" s="143">
        <v>1</v>
      </c>
      <c r="K176" s="143">
        <v>1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</row>
    <row r="177" spans="1:30" ht="11.25">
      <c r="A177" s="117"/>
      <c r="B177" s="141" t="s">
        <v>3</v>
      </c>
      <c r="C177" s="143">
        <v>1</v>
      </c>
      <c r="D177" s="143">
        <v>1</v>
      </c>
      <c r="E177" s="143">
        <v>1</v>
      </c>
      <c r="F177" s="143">
        <v>1</v>
      </c>
      <c r="G177" s="143">
        <v>1</v>
      </c>
      <c r="H177" s="143">
        <v>1</v>
      </c>
      <c r="I177" s="143">
        <v>1</v>
      </c>
      <c r="J177" s="143">
        <v>1</v>
      </c>
      <c r="K177" s="143">
        <v>1</v>
      </c>
      <c r="L177" s="143">
        <v>1</v>
      </c>
      <c r="M177" s="143">
        <v>1</v>
      </c>
      <c r="N177" s="143">
        <v>1</v>
      </c>
      <c r="O177" s="143">
        <v>1</v>
      </c>
      <c r="P177" s="143">
        <v>1</v>
      </c>
      <c r="Q177" s="143">
        <v>1</v>
      </c>
      <c r="R177" s="143">
        <v>1</v>
      </c>
      <c r="S177" s="143">
        <v>1</v>
      </c>
      <c r="T177" s="143">
        <v>1</v>
      </c>
      <c r="U177" s="143">
        <v>1</v>
      </c>
      <c r="V177" s="143">
        <v>1</v>
      </c>
      <c r="W177" s="143">
        <v>1</v>
      </c>
      <c r="X177" s="143">
        <v>1</v>
      </c>
      <c r="Y177" s="143">
        <v>1</v>
      </c>
      <c r="Z177" s="143">
        <v>1</v>
      </c>
      <c r="AA177" s="143">
        <v>1</v>
      </c>
      <c r="AB177" s="143">
        <v>1</v>
      </c>
      <c r="AC177" s="143">
        <v>1</v>
      </c>
      <c r="AD177" s="143">
        <v>1</v>
      </c>
    </row>
    <row r="178" spans="1:30" ht="11.25">
      <c r="A178" s="117" t="str">
        <f t="shared" si="120"/>
        <v>Mantequilla         40510</v>
      </c>
      <c r="B178" s="140" t="s">
        <v>2</v>
      </c>
      <c r="C178" s="143">
        <v>1</v>
      </c>
      <c r="D178" s="143">
        <v>1</v>
      </c>
      <c r="E178" s="143">
        <v>1</v>
      </c>
      <c r="F178" s="143">
        <v>1</v>
      </c>
      <c r="G178" s="143">
        <v>1</v>
      </c>
      <c r="H178" s="143">
        <v>1</v>
      </c>
      <c r="I178" s="143">
        <v>1</v>
      </c>
      <c r="J178" s="143">
        <v>1</v>
      </c>
      <c r="K178" s="143">
        <v>1</v>
      </c>
      <c r="L178" s="143">
        <v>1</v>
      </c>
      <c r="M178" s="143">
        <v>1</v>
      </c>
      <c r="N178" s="143">
        <v>1</v>
      </c>
      <c r="O178" s="143">
        <v>1</v>
      </c>
      <c r="P178" s="143">
        <v>1</v>
      </c>
      <c r="Q178" s="143">
        <v>1</v>
      </c>
      <c r="R178" s="143">
        <v>1</v>
      </c>
      <c r="S178" s="143">
        <v>1</v>
      </c>
      <c r="T178" s="143">
        <v>1</v>
      </c>
      <c r="U178" s="143">
        <v>1</v>
      </c>
      <c r="V178" s="143">
        <v>1</v>
      </c>
      <c r="W178" s="143">
        <v>1</v>
      </c>
      <c r="X178" s="143">
        <v>1</v>
      </c>
      <c r="Y178" s="143">
        <v>1</v>
      </c>
      <c r="Z178" s="143">
        <v>1</v>
      </c>
      <c r="AA178" s="143">
        <v>1</v>
      </c>
      <c r="AB178" s="143">
        <v>1</v>
      </c>
      <c r="AC178" s="143">
        <v>1</v>
      </c>
      <c r="AD178" s="143">
        <v>1</v>
      </c>
    </row>
    <row r="179" spans="1:30" ht="11.25">
      <c r="A179" s="117"/>
      <c r="B179" s="141" t="s">
        <v>3</v>
      </c>
      <c r="C179" s="143">
        <v>1</v>
      </c>
      <c r="D179" s="143">
        <v>1</v>
      </c>
      <c r="E179" s="143">
        <v>1</v>
      </c>
      <c r="F179" s="143">
        <v>1</v>
      </c>
      <c r="G179" s="143">
        <v>1</v>
      </c>
      <c r="H179" s="143">
        <v>1</v>
      </c>
      <c r="I179" s="143">
        <v>1</v>
      </c>
      <c r="J179" s="143">
        <v>1</v>
      </c>
      <c r="K179" s="143">
        <v>1</v>
      </c>
      <c r="L179" s="143">
        <v>1</v>
      </c>
      <c r="M179" s="143">
        <v>1</v>
      </c>
      <c r="N179" s="143">
        <v>1</v>
      </c>
      <c r="O179" s="143">
        <v>1</v>
      </c>
      <c r="P179" s="143">
        <v>1</v>
      </c>
      <c r="Q179" s="143">
        <v>1</v>
      </c>
      <c r="R179" s="143">
        <v>1</v>
      </c>
      <c r="S179" s="143">
        <v>1</v>
      </c>
      <c r="T179" s="143">
        <v>1</v>
      </c>
      <c r="U179" s="143">
        <v>1</v>
      </c>
      <c r="V179" s="143">
        <v>1</v>
      </c>
      <c r="W179" s="143">
        <v>1</v>
      </c>
      <c r="X179" s="143">
        <v>1</v>
      </c>
      <c r="Y179" s="143">
        <v>1</v>
      </c>
      <c r="Z179" s="143">
        <v>1</v>
      </c>
      <c r="AA179" s="143">
        <v>1</v>
      </c>
      <c r="AB179" s="143">
        <v>1</v>
      </c>
      <c r="AC179" s="143">
        <v>1</v>
      </c>
      <c r="AD179" s="143">
        <v>1</v>
      </c>
    </row>
    <row r="180" spans="1:30" ht="11.25">
      <c r="A180" s="117" t="str">
        <f t="shared" si="120"/>
        <v>Aceite de mantequilla      40590</v>
      </c>
      <c r="B180" s="140" t="s">
        <v>2</v>
      </c>
      <c r="C180" s="143">
        <v>1</v>
      </c>
      <c r="D180" s="143">
        <v>1</v>
      </c>
      <c r="E180" s="143">
        <v>1</v>
      </c>
      <c r="F180" s="143">
        <v>1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1</v>
      </c>
      <c r="AC180" s="143">
        <v>1</v>
      </c>
      <c r="AD180" s="143">
        <v>1</v>
      </c>
    </row>
    <row r="181" spans="1:30" ht="11.25">
      <c r="A181" s="117"/>
      <c r="B181" s="141" t="s">
        <v>3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143">
        <v>1</v>
      </c>
      <c r="M181" s="143">
        <v>1</v>
      </c>
      <c r="N181" s="143">
        <v>1</v>
      </c>
      <c r="O181" s="143">
        <v>1</v>
      </c>
      <c r="P181" s="143">
        <v>1</v>
      </c>
      <c r="Q181" s="143">
        <v>1</v>
      </c>
      <c r="R181" s="143">
        <v>1</v>
      </c>
      <c r="S181" s="143">
        <v>1</v>
      </c>
      <c r="T181" s="143">
        <v>1</v>
      </c>
      <c r="U181" s="143">
        <v>1</v>
      </c>
      <c r="V181" s="143">
        <v>1</v>
      </c>
      <c r="W181" s="143">
        <v>1</v>
      </c>
      <c r="X181" s="143">
        <v>1</v>
      </c>
      <c r="Y181" s="143">
        <v>1</v>
      </c>
      <c r="Z181" s="143">
        <v>1</v>
      </c>
      <c r="AA181" s="143">
        <v>1</v>
      </c>
      <c r="AB181" s="143">
        <v>1</v>
      </c>
      <c r="AC181" s="143">
        <v>1</v>
      </c>
      <c r="AD181" s="143">
        <v>1</v>
      </c>
    </row>
    <row r="182" spans="1:30" ht="11.25">
      <c r="A182" s="117" t="str">
        <f t="shared" si="120"/>
        <v>Q. Mozzarella fr.exportación   (8*) (8") TARIC    04061030</v>
      </c>
      <c r="B182" s="140" t="s">
        <v>2</v>
      </c>
      <c r="C182" s="143">
        <v>0.8571428571428571</v>
      </c>
      <c r="D182" s="143">
        <v>0.8571428571428571</v>
      </c>
      <c r="E182" s="143">
        <v>0.8571428571428571</v>
      </c>
      <c r="F182" s="143">
        <v>0.8571428571428571</v>
      </c>
      <c r="G182" s="143">
        <v>0.8571428571428571</v>
      </c>
      <c r="H182" s="143">
        <v>0.8571428571428571</v>
      </c>
      <c r="I182" s="143">
        <v>0.8571428571428571</v>
      </c>
      <c r="J182" s="143">
        <v>0.8571428571428571</v>
      </c>
      <c r="K182" s="143">
        <v>0.8571428571428571</v>
      </c>
      <c r="L182" s="143">
        <v>0.8571428571428571</v>
      </c>
      <c r="M182" s="143">
        <v>0.8571428571428571</v>
      </c>
      <c r="N182" s="143">
        <v>0.8571428571428571</v>
      </c>
      <c r="O182" s="143">
        <v>0.8571428571428571</v>
      </c>
      <c r="P182" s="143">
        <v>0.8571428571428571</v>
      </c>
      <c r="Q182" s="143">
        <v>0.8571428571428571</v>
      </c>
      <c r="R182" s="143">
        <v>0.8571428571428571</v>
      </c>
      <c r="S182" s="143">
        <v>0.8571428571428571</v>
      </c>
      <c r="T182" s="143">
        <v>0.8571428571428571</v>
      </c>
      <c r="U182" s="143">
        <v>0.8571428571428571</v>
      </c>
      <c r="V182" s="143">
        <v>0.8571428571428571</v>
      </c>
      <c r="W182" s="143">
        <v>0.8571428571428571</v>
      </c>
      <c r="X182" s="143">
        <v>0.8571428571428571</v>
      </c>
      <c r="Y182" s="143">
        <v>0.8571428571428571</v>
      </c>
      <c r="Z182" s="143">
        <v>0.8571428571428571</v>
      </c>
      <c r="AA182" s="143">
        <v>0.8571428571428571</v>
      </c>
      <c r="AB182" s="143">
        <v>0.8571428571428571</v>
      </c>
      <c r="AC182" s="143">
        <v>0.8571428571428571</v>
      </c>
      <c r="AD182" s="143">
        <v>0.8571428571428571</v>
      </c>
    </row>
    <row r="183" spans="1:30" ht="11.25">
      <c r="A183" s="117" t="str">
        <f t="shared" si="120"/>
        <v>Q. Mozzarella fr.importación   (8*)(8")  TARIC    04061030</v>
      </c>
      <c r="B183" s="141" t="s">
        <v>3</v>
      </c>
      <c r="C183" s="143">
        <v>0.8571428571428571</v>
      </c>
      <c r="D183" s="143">
        <v>0.8571428571428571</v>
      </c>
      <c r="E183" s="143">
        <v>0.8571428571428571</v>
      </c>
      <c r="F183" s="143">
        <v>0.8571428571428571</v>
      </c>
      <c r="G183" s="143">
        <v>0.8571428571428571</v>
      </c>
      <c r="H183" s="143">
        <v>0.8571428571428571</v>
      </c>
      <c r="I183" s="143">
        <v>0.8571428571428571</v>
      </c>
      <c r="J183" s="143">
        <v>0.8571428571428571</v>
      </c>
      <c r="K183" s="143">
        <v>0.8571428571428571</v>
      </c>
      <c r="L183" s="143">
        <v>0.8571428571428571</v>
      </c>
      <c r="M183" s="143">
        <v>0.8571428571428571</v>
      </c>
      <c r="N183" s="143">
        <v>0.8571428571428571</v>
      </c>
      <c r="O183" s="143">
        <v>0.8571428571428571</v>
      </c>
      <c r="P183" s="143">
        <v>0.8571428571428571</v>
      </c>
      <c r="Q183" s="143">
        <v>0.8571428571428571</v>
      </c>
      <c r="R183" s="143">
        <v>0.8571428571428571</v>
      </c>
      <c r="S183" s="143">
        <v>0.8571428571428571</v>
      </c>
      <c r="T183" s="143">
        <v>0.8571428571428571</v>
      </c>
      <c r="U183" s="143">
        <v>0.8571428571428571</v>
      </c>
      <c r="V183" s="143">
        <v>0.8571428571428571</v>
      </c>
      <c r="W183" s="143">
        <v>0.8571428571428571</v>
      </c>
      <c r="X183" s="143">
        <v>0.8571428571428571</v>
      </c>
      <c r="Y183" s="143">
        <v>0.8571428571428571</v>
      </c>
      <c r="Z183" s="143">
        <v>0.8571428571428571</v>
      </c>
      <c r="AA183" s="143">
        <v>0.8571428571428571</v>
      </c>
      <c r="AB183" s="143">
        <v>0.8571428571428571</v>
      </c>
      <c r="AC183" s="143">
        <v>0.8571428571428571</v>
      </c>
      <c r="AD183" s="143">
        <v>0.8571428571428571</v>
      </c>
    </row>
    <row r="184" spans="1:30" ht="11.25">
      <c r="A184" s="117" t="str">
        <f t="shared" si="120"/>
        <v>Otros Q.  fres.exportación   (9*) (10") TARIC    04061050  y  04061080</v>
      </c>
      <c r="B184" s="140" t="s">
        <v>2</v>
      </c>
      <c r="C184" s="143">
        <v>0.868421052631579</v>
      </c>
      <c r="D184" s="143">
        <v>0.868421052631579</v>
      </c>
      <c r="E184" s="143">
        <v>0.868421052631579</v>
      </c>
      <c r="F184" s="143">
        <v>0.868421052631579</v>
      </c>
      <c r="G184" s="143">
        <v>0.868421052631579</v>
      </c>
      <c r="H184" s="143">
        <v>0.868421052631579</v>
      </c>
      <c r="I184" s="143">
        <v>0.868421052631579</v>
      </c>
      <c r="J184" s="143">
        <v>0.868421052631579</v>
      </c>
      <c r="K184" s="143">
        <v>0.868421052631579</v>
      </c>
      <c r="L184" s="143">
        <v>0.868421052631579</v>
      </c>
      <c r="M184" s="143">
        <v>0.868421052631579</v>
      </c>
      <c r="N184" s="143">
        <v>0.868421052631579</v>
      </c>
      <c r="O184" s="143">
        <v>0.868421052631579</v>
      </c>
      <c r="P184" s="143">
        <v>0.868421052631579</v>
      </c>
      <c r="Q184" s="143">
        <v>0.868421052631579</v>
      </c>
      <c r="R184" s="143">
        <v>0.868421052631579</v>
      </c>
      <c r="S184" s="143">
        <v>0.868421052631579</v>
      </c>
      <c r="T184" s="143">
        <v>0.868421052631579</v>
      </c>
      <c r="U184" s="143">
        <v>0.868421052631579</v>
      </c>
      <c r="V184" s="143">
        <v>0.868421052631579</v>
      </c>
      <c r="W184" s="143">
        <v>0.868421052631579</v>
      </c>
      <c r="X184" s="143">
        <v>0.868421052631579</v>
      </c>
      <c r="Y184" s="143">
        <v>0.868421052631579</v>
      </c>
      <c r="Z184" s="143">
        <v>0.868421052631579</v>
      </c>
      <c r="AA184" s="143">
        <v>0.868421052631579</v>
      </c>
      <c r="AB184" s="143">
        <v>0.868421052631579</v>
      </c>
      <c r="AC184" s="143">
        <v>0.868421052631579</v>
      </c>
      <c r="AD184" s="143">
        <v>0.868421052631579</v>
      </c>
    </row>
    <row r="185" spans="1:30" ht="11.25">
      <c r="A185" s="117" t="str">
        <f t="shared" si="120"/>
        <v>Otros Q.  fres.importación   (9*) (9") TARIC    04061050  y  04061080</v>
      </c>
      <c r="B185" s="141" t="s">
        <v>3</v>
      </c>
      <c r="C185" s="143">
        <v>0.8947368421052632</v>
      </c>
      <c r="D185" s="143">
        <v>0.8947368421052632</v>
      </c>
      <c r="E185" s="143">
        <v>0.8947368421052632</v>
      </c>
      <c r="F185" s="143">
        <v>0.8947368421052632</v>
      </c>
      <c r="G185" s="143">
        <v>0.8947368421052632</v>
      </c>
      <c r="H185" s="143">
        <v>0.8947368421052632</v>
      </c>
      <c r="I185" s="143">
        <v>0.8947368421052632</v>
      </c>
      <c r="J185" s="143">
        <v>0.8947368421052632</v>
      </c>
      <c r="K185" s="143">
        <v>0.8947368421052632</v>
      </c>
      <c r="L185" s="143">
        <v>0.8947368421052632</v>
      </c>
      <c r="M185" s="143">
        <v>0.8947368421052632</v>
      </c>
      <c r="N185" s="143">
        <v>0.8947368421052632</v>
      </c>
      <c r="O185" s="143">
        <v>0.8947368421052632</v>
      </c>
      <c r="P185" s="143">
        <v>0.8947368421052632</v>
      </c>
      <c r="Q185" s="143">
        <v>0.8947368421052632</v>
      </c>
      <c r="R185" s="143">
        <v>0.8947368421052632</v>
      </c>
      <c r="S185" s="143">
        <v>0.8947368421052632</v>
      </c>
      <c r="T185" s="143">
        <v>0.8947368421052632</v>
      </c>
      <c r="U185" s="143">
        <v>0.8947368421052632</v>
      </c>
      <c r="V185" s="143">
        <v>0.8947368421052632</v>
      </c>
      <c r="W185" s="143">
        <v>0.8947368421052632</v>
      </c>
      <c r="X185" s="143">
        <v>0.8947368421052632</v>
      </c>
      <c r="Y185" s="143">
        <v>0.8947368421052632</v>
      </c>
      <c r="Z185" s="143">
        <v>0.8947368421052632</v>
      </c>
      <c r="AA185" s="143">
        <v>0.8947368421052632</v>
      </c>
      <c r="AB185" s="143">
        <v>0.8947368421052632</v>
      </c>
      <c r="AC185" s="143">
        <v>0.8947368421052632</v>
      </c>
      <c r="AD185" s="143">
        <v>0.8947368421052632</v>
      </c>
    </row>
    <row r="186" spans="1:30" ht="11.25">
      <c r="A186" s="117" t="str">
        <f t="shared" si="120"/>
        <v>Q. rallado o polvo Exportación (5*)    TARIC:   040620</v>
      </c>
      <c r="B186" s="140" t="s">
        <v>2</v>
      </c>
      <c r="C186" s="143">
        <v>1</v>
      </c>
      <c r="D186" s="143">
        <v>1</v>
      </c>
      <c r="E186" s="143">
        <v>1</v>
      </c>
      <c r="F186" s="143">
        <v>1</v>
      </c>
      <c r="G186" s="143">
        <v>1</v>
      </c>
      <c r="H186" s="143">
        <v>1</v>
      </c>
      <c r="I186" s="143">
        <v>1</v>
      </c>
      <c r="J186" s="143">
        <v>1</v>
      </c>
      <c r="K186" s="143">
        <v>1</v>
      </c>
      <c r="L186" s="143">
        <v>1</v>
      </c>
      <c r="M186" s="143">
        <v>1</v>
      </c>
      <c r="N186" s="143">
        <v>1</v>
      </c>
      <c r="O186" s="143">
        <v>1</v>
      </c>
      <c r="P186" s="143">
        <v>1</v>
      </c>
      <c r="Q186" s="143">
        <v>1</v>
      </c>
      <c r="R186" s="143">
        <v>1</v>
      </c>
      <c r="S186" s="143">
        <v>1</v>
      </c>
      <c r="T186" s="143">
        <v>1</v>
      </c>
      <c r="U186" s="143">
        <v>1</v>
      </c>
      <c r="V186" s="143">
        <v>1</v>
      </c>
      <c r="W186" s="143">
        <v>1</v>
      </c>
      <c r="X186" s="143">
        <v>1</v>
      </c>
      <c r="Y186" s="143">
        <v>1</v>
      </c>
      <c r="Z186" s="143">
        <v>1</v>
      </c>
      <c r="AA186" s="143">
        <v>1</v>
      </c>
      <c r="AB186" s="143">
        <v>1</v>
      </c>
      <c r="AC186" s="143">
        <v>1</v>
      </c>
      <c r="AD186" s="143">
        <v>1</v>
      </c>
    </row>
    <row r="187" spans="1:30" ht="11.25">
      <c r="A187" s="117" t="str">
        <f t="shared" si="120"/>
        <v>Q. rallado o polvo Importación (5*)    TARIC:   040620</v>
      </c>
      <c r="B187" s="141" t="s">
        <v>3</v>
      </c>
      <c r="C187" s="143">
        <v>1</v>
      </c>
      <c r="D187" s="143">
        <v>1</v>
      </c>
      <c r="E187" s="143">
        <v>1</v>
      </c>
      <c r="F187" s="143">
        <v>1</v>
      </c>
      <c r="G187" s="143">
        <v>1</v>
      </c>
      <c r="H187" s="143">
        <v>1</v>
      </c>
      <c r="I187" s="143">
        <v>1</v>
      </c>
      <c r="J187" s="143">
        <v>1</v>
      </c>
      <c r="K187" s="143">
        <v>1</v>
      </c>
      <c r="L187" s="143">
        <v>1</v>
      </c>
      <c r="M187" s="143">
        <v>1</v>
      </c>
      <c r="N187" s="143">
        <v>1</v>
      </c>
      <c r="O187" s="143">
        <v>1</v>
      </c>
      <c r="P187" s="143">
        <v>1</v>
      </c>
      <c r="Q187" s="143">
        <v>1</v>
      </c>
      <c r="R187" s="143">
        <v>1</v>
      </c>
      <c r="S187" s="143">
        <v>1</v>
      </c>
      <c r="T187" s="143">
        <v>1</v>
      </c>
      <c r="U187" s="143">
        <v>1</v>
      </c>
      <c r="V187" s="143">
        <v>1</v>
      </c>
      <c r="W187" s="143">
        <v>1</v>
      </c>
      <c r="X187" s="143">
        <v>1</v>
      </c>
      <c r="Y187" s="143">
        <v>1</v>
      </c>
      <c r="Z187" s="143">
        <v>1</v>
      </c>
      <c r="AA187" s="143">
        <v>1</v>
      </c>
      <c r="AB187" s="143">
        <v>1</v>
      </c>
      <c r="AC187" s="143">
        <v>1</v>
      </c>
      <c r="AD187" s="143">
        <v>1</v>
      </c>
    </row>
    <row r="188" spans="1:30" ht="11.25">
      <c r="A188" s="117" t="str">
        <f t="shared" si="120"/>
        <v>Q. de pasta azul Exportación (7*) TARIC:   04064050  y  04064090</v>
      </c>
      <c r="B188" s="140" t="s">
        <v>2</v>
      </c>
      <c r="C188" s="143">
        <v>1</v>
      </c>
      <c r="D188" s="143">
        <v>1</v>
      </c>
      <c r="E188" s="143">
        <v>1</v>
      </c>
      <c r="F188" s="143">
        <v>1</v>
      </c>
      <c r="G188" s="143">
        <v>1</v>
      </c>
      <c r="H188" s="143">
        <v>1</v>
      </c>
      <c r="I188" s="143">
        <v>1</v>
      </c>
      <c r="J188" s="143">
        <v>1</v>
      </c>
      <c r="K188" s="143">
        <v>1</v>
      </c>
      <c r="L188" s="143">
        <v>1</v>
      </c>
      <c r="M188" s="143">
        <v>1</v>
      </c>
      <c r="N188" s="143">
        <v>1</v>
      </c>
      <c r="O188" s="143">
        <v>1</v>
      </c>
      <c r="P188" s="143">
        <v>1</v>
      </c>
      <c r="Q188" s="143">
        <v>1</v>
      </c>
      <c r="R188" s="143">
        <v>1</v>
      </c>
      <c r="S188" s="143">
        <v>1</v>
      </c>
      <c r="T188" s="143">
        <v>1</v>
      </c>
      <c r="U188" s="143">
        <v>1</v>
      </c>
      <c r="V188" s="143">
        <v>1</v>
      </c>
      <c r="W188" s="143">
        <v>1</v>
      </c>
      <c r="X188" s="143">
        <v>1</v>
      </c>
      <c r="Y188" s="143">
        <v>1</v>
      </c>
      <c r="Z188" s="143">
        <v>1</v>
      </c>
      <c r="AA188" s="143">
        <v>1</v>
      </c>
      <c r="AB188" s="143">
        <v>1</v>
      </c>
      <c r="AC188" s="143">
        <v>1</v>
      </c>
      <c r="AD188" s="143">
        <v>1</v>
      </c>
    </row>
    <row r="189" spans="1:30" ht="11.25">
      <c r="A189" s="117" t="str">
        <f t="shared" si="120"/>
        <v>Q. de pasta azul Importación (7*) TARIC:   04064050  y  04064090</v>
      </c>
      <c r="B189" s="141" t="s">
        <v>3</v>
      </c>
      <c r="C189" s="143">
        <v>1</v>
      </c>
      <c r="D189" s="143">
        <v>1</v>
      </c>
      <c r="E189" s="143">
        <v>1</v>
      </c>
      <c r="F189" s="143">
        <v>1</v>
      </c>
      <c r="G189" s="143">
        <v>1</v>
      </c>
      <c r="H189" s="143">
        <v>1</v>
      </c>
      <c r="I189" s="143">
        <v>1</v>
      </c>
      <c r="J189" s="143">
        <v>1</v>
      </c>
      <c r="K189" s="143">
        <v>1</v>
      </c>
      <c r="L189" s="143">
        <v>1</v>
      </c>
      <c r="M189" s="143">
        <v>1</v>
      </c>
      <c r="N189" s="143">
        <v>1</v>
      </c>
      <c r="O189" s="143">
        <v>1</v>
      </c>
      <c r="P189" s="143">
        <v>1</v>
      </c>
      <c r="Q189" s="143">
        <v>1</v>
      </c>
      <c r="R189" s="143">
        <v>1</v>
      </c>
      <c r="S189" s="143">
        <v>1</v>
      </c>
      <c r="T189" s="143">
        <v>1</v>
      </c>
      <c r="U189" s="143">
        <v>1</v>
      </c>
      <c r="V189" s="143">
        <v>1</v>
      </c>
      <c r="W189" s="143">
        <v>1</v>
      </c>
      <c r="X189" s="143">
        <v>1</v>
      </c>
      <c r="Y189" s="143">
        <v>1</v>
      </c>
      <c r="Z189" s="143">
        <v>1</v>
      </c>
      <c r="AA189" s="143">
        <v>1</v>
      </c>
      <c r="AB189" s="143">
        <v>1</v>
      </c>
      <c r="AC189" s="143">
        <v>1</v>
      </c>
      <c r="AD189" s="143">
        <v>1</v>
      </c>
    </row>
    <row r="190" spans="1:30" ht="11.25">
      <c r="A190" s="117" t="str">
        <f t="shared" si="120"/>
        <v>Otros Quesos Exportación (11*) (12") TARIC  040690</v>
      </c>
      <c r="B190" s="140" t="s">
        <v>2</v>
      </c>
      <c r="C190" s="143">
        <v>0.7333333333333334</v>
      </c>
      <c r="D190" s="143">
        <v>0.7333333333333334</v>
      </c>
      <c r="E190" s="143">
        <v>0.7333333333333334</v>
      </c>
      <c r="F190" s="143">
        <v>0.7333333333333334</v>
      </c>
      <c r="G190" s="143">
        <v>0.7333333333333334</v>
      </c>
      <c r="H190" s="143">
        <v>0.7333333333333334</v>
      </c>
      <c r="I190" s="143">
        <v>0.7333333333333334</v>
      </c>
      <c r="J190" s="143">
        <v>0.7333333333333334</v>
      </c>
      <c r="K190" s="143">
        <v>0.7333333333333334</v>
      </c>
      <c r="L190" s="143">
        <v>0.7333333333333334</v>
      </c>
      <c r="M190" s="143">
        <v>0.7333333333333334</v>
      </c>
      <c r="N190" s="143">
        <v>0.7333333333333334</v>
      </c>
      <c r="O190" s="143">
        <v>0.7333333333333334</v>
      </c>
      <c r="P190" s="143">
        <v>0.7333333333333334</v>
      </c>
      <c r="Q190" s="143">
        <v>0.7333333333333334</v>
      </c>
      <c r="R190" s="143">
        <v>0.7333333333333334</v>
      </c>
      <c r="S190" s="143">
        <v>0.7333333333333334</v>
      </c>
      <c r="T190" s="143">
        <v>0.7333333333333334</v>
      </c>
      <c r="U190" s="143">
        <v>0.7333333333333334</v>
      </c>
      <c r="V190" s="143">
        <v>0.7333333333333334</v>
      </c>
      <c r="W190" s="143">
        <v>0.7333333333333334</v>
      </c>
      <c r="X190" s="143">
        <v>0.7333333333333334</v>
      </c>
      <c r="Y190" s="143">
        <v>0.7333333333333334</v>
      </c>
      <c r="Z190" s="143">
        <v>0.7333333333333334</v>
      </c>
      <c r="AA190" s="143">
        <v>0.7333333333333334</v>
      </c>
      <c r="AB190" s="143">
        <v>0.7333333333333334</v>
      </c>
      <c r="AC190" s="143">
        <v>0.7333333333333334</v>
      </c>
      <c r="AD190" s="143">
        <v>0.7333333333333334</v>
      </c>
    </row>
    <row r="191" spans="1:30" ht="11.25">
      <c r="A191" s="117" t="str">
        <f t="shared" si="120"/>
        <v>Otros Quesos Importación (11*) (11") TARIC  040690</v>
      </c>
      <c r="B191" s="141" t="s">
        <v>3</v>
      </c>
      <c r="C191" s="143">
        <v>0.9431818181818182</v>
      </c>
      <c r="D191" s="143">
        <v>0.9431818181818182</v>
      </c>
      <c r="E191" s="143">
        <v>0.9431818181818182</v>
      </c>
      <c r="F191" s="143">
        <v>0.9431818181818182</v>
      </c>
      <c r="G191" s="143">
        <v>0.9431818181818182</v>
      </c>
      <c r="H191" s="143">
        <v>0.9431818181818182</v>
      </c>
      <c r="I191" s="143">
        <v>0.9431818181818182</v>
      </c>
      <c r="J191" s="143">
        <v>0.9431818181818182</v>
      </c>
      <c r="K191" s="143">
        <v>0.9431818181818182</v>
      </c>
      <c r="L191" s="143">
        <v>0.9431818181818182</v>
      </c>
      <c r="M191" s="143">
        <v>0.9431818181818182</v>
      </c>
      <c r="N191" s="143">
        <v>0.9431818181818182</v>
      </c>
      <c r="O191" s="143">
        <v>0.9431818181818182</v>
      </c>
      <c r="P191" s="143">
        <v>0.9431818181818182</v>
      </c>
      <c r="Q191" s="143">
        <v>0.9431818181818182</v>
      </c>
      <c r="R191" s="143">
        <v>0.9431818181818182</v>
      </c>
      <c r="S191" s="143">
        <v>0.9431818181818182</v>
      </c>
      <c r="T191" s="143">
        <v>0.9431818181818182</v>
      </c>
      <c r="U191" s="143">
        <v>0.9431818181818182</v>
      </c>
      <c r="V191" s="143">
        <v>0.9431818181818182</v>
      </c>
      <c r="W191" s="143">
        <v>0.9431818181818182</v>
      </c>
      <c r="X191" s="143">
        <v>0.9431818181818182</v>
      </c>
      <c r="Y191" s="143">
        <v>0.9431818181818182</v>
      </c>
      <c r="Z191" s="143">
        <v>0.9431818181818182</v>
      </c>
      <c r="AA191" s="143">
        <v>0.9431818181818182</v>
      </c>
      <c r="AB191" s="143">
        <v>0.9431818181818182</v>
      </c>
      <c r="AC191" s="143">
        <v>0.9431818181818182</v>
      </c>
      <c r="AD191" s="143">
        <v>0.9431818181818182</v>
      </c>
    </row>
    <row r="192" spans="1:30" ht="11.25">
      <c r="A192" s="117" t="str">
        <f t="shared" si="120"/>
        <v>Q. fundido exportación (4*)(6*) TARIC:   040630</v>
      </c>
      <c r="B192" s="140" t="s">
        <v>2</v>
      </c>
      <c r="C192" s="143">
        <v>0.9642857142857143</v>
      </c>
      <c r="D192" s="143">
        <v>0.9642857142857143</v>
      </c>
      <c r="E192" s="143">
        <v>0.9642857142857143</v>
      </c>
      <c r="F192" s="143">
        <v>0.9642857142857143</v>
      </c>
      <c r="G192" s="143">
        <v>0.9642857142857143</v>
      </c>
      <c r="H192" s="143">
        <v>0.9642857142857143</v>
      </c>
      <c r="I192" s="143">
        <v>0.9642857142857143</v>
      </c>
      <c r="J192" s="143">
        <v>0.9642857142857143</v>
      </c>
      <c r="K192" s="143">
        <v>0.9642857142857143</v>
      </c>
      <c r="L192" s="143">
        <v>0.9642857142857143</v>
      </c>
      <c r="M192" s="143">
        <v>0.9642857142857143</v>
      </c>
      <c r="N192" s="143">
        <v>0.9642857142857143</v>
      </c>
      <c r="O192" s="143">
        <v>0.9642857142857143</v>
      </c>
      <c r="P192" s="143">
        <v>0.9642857142857143</v>
      </c>
      <c r="Q192" s="143">
        <v>0.9642857142857143</v>
      </c>
      <c r="R192" s="143">
        <v>0.9642857142857143</v>
      </c>
      <c r="S192" s="143">
        <v>0.9642857142857143</v>
      </c>
      <c r="T192" s="143">
        <v>0.9642857142857143</v>
      </c>
      <c r="U192" s="143">
        <v>0.9642857142857143</v>
      </c>
      <c r="V192" s="143">
        <v>0.9642857142857143</v>
      </c>
      <c r="W192" s="143">
        <v>0.9642857142857143</v>
      </c>
      <c r="X192" s="143">
        <v>0.9642857142857143</v>
      </c>
      <c r="Y192" s="143">
        <v>0.9642857142857143</v>
      </c>
      <c r="Z192" s="143">
        <v>0.9642857142857143</v>
      </c>
      <c r="AA192" s="143">
        <v>0.9642857142857143</v>
      </c>
      <c r="AB192" s="143">
        <v>0.9642857142857143</v>
      </c>
      <c r="AC192" s="143">
        <v>0.9642857142857143</v>
      </c>
      <c r="AD192" s="143">
        <v>0.9642857142857143</v>
      </c>
    </row>
    <row r="193" spans="1:30" ht="11.25">
      <c r="A193" s="117" t="str">
        <f t="shared" si="120"/>
        <v>Q. fundido importación (3*)(6*) TARIC:   040630</v>
      </c>
      <c r="B193" s="141" t="s">
        <v>3</v>
      </c>
      <c r="C193" s="143">
        <v>0.8571428571428571</v>
      </c>
      <c r="D193" s="143">
        <v>0.8571428571428571</v>
      </c>
      <c r="E193" s="143">
        <v>0.8571428571428571</v>
      </c>
      <c r="F193" s="143">
        <v>0.8571428571428571</v>
      </c>
      <c r="G193" s="143">
        <v>0.8571428571428571</v>
      </c>
      <c r="H193" s="143">
        <v>0.8571428571428571</v>
      </c>
      <c r="I193" s="143">
        <v>0.8571428571428571</v>
      </c>
      <c r="J193" s="143">
        <v>0.8571428571428571</v>
      </c>
      <c r="K193" s="143">
        <v>0.8571428571428571</v>
      </c>
      <c r="L193" s="143">
        <v>0.8571428571428571</v>
      </c>
      <c r="M193" s="143">
        <v>0.8571428571428571</v>
      </c>
      <c r="N193" s="143">
        <v>0.8571428571428571</v>
      </c>
      <c r="O193" s="143">
        <v>0.8571428571428571</v>
      </c>
      <c r="P193" s="143">
        <v>0.8571428571428571</v>
      </c>
      <c r="Q193" s="143">
        <v>0.8571428571428571</v>
      </c>
      <c r="R193" s="143">
        <v>0.8571428571428571</v>
      </c>
      <c r="S193" s="143">
        <v>0.8571428571428571</v>
      </c>
      <c r="T193" s="143">
        <v>0.8571428571428571</v>
      </c>
      <c r="U193" s="143">
        <v>0.8571428571428571</v>
      </c>
      <c r="V193" s="143">
        <v>0.8571428571428571</v>
      </c>
      <c r="W193" s="143">
        <v>0.8571428571428571</v>
      </c>
      <c r="X193" s="143">
        <v>0.8571428571428571</v>
      </c>
      <c r="Y193" s="143">
        <v>0.8571428571428571</v>
      </c>
      <c r="Z193" s="143">
        <v>0.8571428571428571</v>
      </c>
      <c r="AA193" s="143">
        <v>0.8571428571428571</v>
      </c>
      <c r="AB193" s="143">
        <v>0.8571428571428571</v>
      </c>
      <c r="AC193" s="143">
        <v>0.8571428571428571</v>
      </c>
      <c r="AD193" s="143">
        <v>0.8571428571428571</v>
      </c>
    </row>
    <row r="195" spans="2:30" ht="12">
      <c r="B195" s="163" t="s">
        <v>157</v>
      </c>
      <c r="Q195" s="258" t="s">
        <v>163</v>
      </c>
      <c r="AD195" s="258" t="s">
        <v>163</v>
      </c>
    </row>
    <row r="196" spans="2:30" ht="12">
      <c r="B196" s="163" t="s">
        <v>221</v>
      </c>
      <c r="Q196" s="258"/>
      <c r="AD196" s="258"/>
    </row>
    <row r="197" spans="1:32" ht="11.25">
      <c r="A197" s="262" t="s">
        <v>188</v>
      </c>
      <c r="B197" s="262" t="s">
        <v>190</v>
      </c>
      <c r="C197" s="192">
        <v>2016</v>
      </c>
      <c r="D197" s="192">
        <v>2017</v>
      </c>
      <c r="E197" s="195">
        <v>43101</v>
      </c>
      <c r="F197" s="93">
        <v>43132</v>
      </c>
      <c r="G197" s="93">
        <v>43160</v>
      </c>
      <c r="H197" s="93">
        <v>43191</v>
      </c>
      <c r="I197" s="93">
        <v>43221</v>
      </c>
      <c r="J197" s="93">
        <v>43252</v>
      </c>
      <c r="K197" s="93">
        <v>43282</v>
      </c>
      <c r="L197" s="93">
        <v>43313</v>
      </c>
      <c r="M197" s="93">
        <v>43344</v>
      </c>
      <c r="N197" s="93">
        <v>43374</v>
      </c>
      <c r="O197" s="93">
        <v>43405</v>
      </c>
      <c r="P197" s="93">
        <v>43435</v>
      </c>
      <c r="Q197" s="94">
        <v>2018</v>
      </c>
      <c r="R197" s="93">
        <v>43466</v>
      </c>
      <c r="S197" s="93">
        <v>43497</v>
      </c>
      <c r="T197" s="93">
        <v>43525</v>
      </c>
      <c r="U197" s="93">
        <v>43556</v>
      </c>
      <c r="V197" s="93">
        <v>43586</v>
      </c>
      <c r="W197" s="93">
        <v>43617</v>
      </c>
      <c r="X197" s="93">
        <v>43647</v>
      </c>
      <c r="Y197" s="93">
        <v>43678</v>
      </c>
      <c r="Z197" s="93">
        <v>43709</v>
      </c>
      <c r="AA197" s="93">
        <v>43739</v>
      </c>
      <c r="AB197" s="93">
        <v>43770</v>
      </c>
      <c r="AC197" s="93">
        <v>43800</v>
      </c>
      <c r="AD197" s="94">
        <v>2019</v>
      </c>
      <c r="AF197" s="145"/>
    </row>
    <row r="198" spans="1:33" s="145" customFormat="1" ht="22.5">
      <c r="A198" s="263"/>
      <c r="B198" s="263"/>
      <c r="C198" s="201" t="s">
        <v>0</v>
      </c>
      <c r="D198" s="201" t="s">
        <v>0</v>
      </c>
      <c r="E198" s="199" t="s">
        <v>0</v>
      </c>
      <c r="F198" s="95" t="s">
        <v>0</v>
      </c>
      <c r="G198" s="95" t="s">
        <v>0</v>
      </c>
      <c r="H198" s="95" t="s">
        <v>0</v>
      </c>
      <c r="I198" s="95" t="s">
        <v>0</v>
      </c>
      <c r="J198" s="95" t="s">
        <v>0</v>
      </c>
      <c r="K198" s="95" t="s">
        <v>0</v>
      </c>
      <c r="L198" s="95" t="s">
        <v>0</v>
      </c>
      <c r="M198" s="95" t="s">
        <v>0</v>
      </c>
      <c r="N198" s="95" t="s">
        <v>0</v>
      </c>
      <c r="O198" s="95" t="s">
        <v>0</v>
      </c>
      <c r="P198" s="95" t="s">
        <v>0</v>
      </c>
      <c r="Q198" s="96" t="s">
        <v>0</v>
      </c>
      <c r="R198" s="95" t="s">
        <v>0</v>
      </c>
      <c r="S198" s="95" t="s">
        <v>0</v>
      </c>
      <c r="T198" s="95" t="s">
        <v>0</v>
      </c>
      <c r="U198" s="95" t="s">
        <v>0</v>
      </c>
      <c r="V198" s="95" t="s">
        <v>0</v>
      </c>
      <c r="W198" s="95" t="s">
        <v>0</v>
      </c>
      <c r="X198" s="95" t="s">
        <v>0</v>
      </c>
      <c r="Y198" s="95" t="s">
        <v>0</v>
      </c>
      <c r="Z198" s="95" t="s">
        <v>0</v>
      </c>
      <c r="AA198" s="95" t="s">
        <v>0</v>
      </c>
      <c r="AB198" s="95" t="s">
        <v>0</v>
      </c>
      <c r="AC198" s="95" t="s">
        <v>0</v>
      </c>
      <c r="AD198" s="96" t="s">
        <v>0</v>
      </c>
      <c r="AG198" s="146" t="s">
        <v>72</v>
      </c>
    </row>
    <row r="199" spans="1:33" ht="11.25">
      <c r="A199" s="112" t="str">
        <f>A154</f>
        <v>Leche de vaca a granel    4011090 +  4012019 + 4012099 </v>
      </c>
      <c r="B199" s="165" t="s">
        <v>2</v>
      </c>
      <c r="C199" s="197">
        <v>1</v>
      </c>
      <c r="D199" s="197">
        <v>1</v>
      </c>
      <c r="E199" s="147">
        <v>1</v>
      </c>
      <c r="F199" s="147">
        <v>1</v>
      </c>
      <c r="G199" s="147">
        <v>1</v>
      </c>
      <c r="H199" s="147">
        <v>1</v>
      </c>
      <c r="I199" s="147">
        <v>1</v>
      </c>
      <c r="J199" s="147">
        <v>1</v>
      </c>
      <c r="K199" s="147">
        <v>1</v>
      </c>
      <c r="L199" s="147">
        <v>1</v>
      </c>
      <c r="M199" s="147">
        <v>1</v>
      </c>
      <c r="N199" s="147">
        <v>1</v>
      </c>
      <c r="O199" s="147">
        <v>1</v>
      </c>
      <c r="P199" s="147">
        <v>1</v>
      </c>
      <c r="Q199" s="147">
        <v>1</v>
      </c>
      <c r="R199" s="147">
        <v>1</v>
      </c>
      <c r="S199" s="147">
        <v>1</v>
      </c>
      <c r="T199" s="147">
        <v>1</v>
      </c>
      <c r="U199" s="147">
        <v>1</v>
      </c>
      <c r="V199" s="147">
        <v>1</v>
      </c>
      <c r="W199" s="147">
        <v>1</v>
      </c>
      <c r="X199" s="143">
        <v>1</v>
      </c>
      <c r="Y199" s="143">
        <v>1</v>
      </c>
      <c r="Z199" s="143">
        <v>1</v>
      </c>
      <c r="AA199" s="143">
        <v>1</v>
      </c>
      <c r="AB199" s="143">
        <v>1</v>
      </c>
      <c r="AC199" s="143">
        <v>1</v>
      </c>
      <c r="AD199" s="143">
        <v>1</v>
      </c>
      <c r="AF199" s="145"/>
      <c r="AG199" s="148" t="s">
        <v>158</v>
      </c>
    </row>
    <row r="200" spans="1:33" ht="12">
      <c r="A200" s="112"/>
      <c r="B200" s="166" t="s">
        <v>3</v>
      </c>
      <c r="C200" s="147">
        <v>1</v>
      </c>
      <c r="D200" s="147">
        <v>1</v>
      </c>
      <c r="E200" s="147">
        <v>1</v>
      </c>
      <c r="F200" s="147">
        <v>1</v>
      </c>
      <c r="G200" s="147">
        <v>1</v>
      </c>
      <c r="H200" s="147">
        <v>1</v>
      </c>
      <c r="I200" s="147">
        <v>1</v>
      </c>
      <c r="J200" s="147">
        <v>1</v>
      </c>
      <c r="K200" s="147">
        <v>1</v>
      </c>
      <c r="L200" s="147">
        <v>1</v>
      </c>
      <c r="M200" s="147">
        <v>1</v>
      </c>
      <c r="N200" s="147">
        <v>1</v>
      </c>
      <c r="O200" s="147">
        <v>1</v>
      </c>
      <c r="P200" s="147">
        <v>1</v>
      </c>
      <c r="Q200" s="147">
        <v>1</v>
      </c>
      <c r="R200" s="147">
        <v>1</v>
      </c>
      <c r="S200" s="147">
        <v>1</v>
      </c>
      <c r="T200" s="147">
        <v>1</v>
      </c>
      <c r="U200" s="147">
        <v>1</v>
      </c>
      <c r="V200" s="147">
        <v>1</v>
      </c>
      <c r="W200" s="147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1</v>
      </c>
      <c r="AG200" s="177">
        <f>'EL'!E46</f>
        <v>43617</v>
      </c>
    </row>
    <row r="201" spans="1:33" ht="11.25">
      <c r="A201" s="117" t="str">
        <f aca="true" t="shared" si="121" ref="A201:A238">A156</f>
        <v>Leche de vaca en pequeños envases   4011010 + 4012011 + 4012091</v>
      </c>
      <c r="B201" s="165" t="s">
        <v>2</v>
      </c>
      <c r="C201" s="147">
        <v>0.6987144667798019</v>
      </c>
      <c r="D201" s="147">
        <v>0.6933926030912343</v>
      </c>
      <c r="E201" s="147">
        <v>0.6799636548181971</v>
      </c>
      <c r="F201" s="147">
        <v>0.6828571171791256</v>
      </c>
      <c r="G201" s="147">
        <v>0.6838270846751187</v>
      </c>
      <c r="H201" s="147">
        <v>0.6926823994406958</v>
      </c>
      <c r="I201" s="147">
        <v>0.7017700694042035</v>
      </c>
      <c r="J201" s="147">
        <v>0.7090048123877519</v>
      </c>
      <c r="K201" s="147">
        <v>0.7153258062574792</v>
      </c>
      <c r="L201" s="147">
        <v>0.7132063223870867</v>
      </c>
      <c r="M201" s="147">
        <v>0.7027945512573482</v>
      </c>
      <c r="N201" s="147">
        <v>0.6818898974664073</v>
      </c>
      <c r="O201" s="147">
        <v>0.669560872894692</v>
      </c>
      <c r="P201" s="147">
        <v>0.6761436342855107</v>
      </c>
      <c r="Q201" s="147">
        <v>0.6922753865396138</v>
      </c>
      <c r="R201" s="147">
        <v>0.6770946098611583</v>
      </c>
      <c r="S201" s="147">
        <v>0.6847998116803465</v>
      </c>
      <c r="T201" s="147">
        <v>0.6897052544574263</v>
      </c>
      <c r="U201" s="147">
        <v>0.6906947885384268</v>
      </c>
      <c r="V201" s="147">
        <v>0.6977018371178022</v>
      </c>
      <c r="W201" s="147">
        <v>0.7038220286714671</v>
      </c>
      <c r="X201" s="143">
        <f>AG201</f>
        <v>0.7038220286714671</v>
      </c>
      <c r="Y201" s="143">
        <f>AG201</f>
        <v>0.7038220286714671</v>
      </c>
      <c r="Z201" s="143">
        <f>AG201</f>
        <v>0.7038220286714671</v>
      </c>
      <c r="AA201" s="143">
        <f>AG201</f>
        <v>0.7038220286714671</v>
      </c>
      <c r="AB201" s="143">
        <f>AG201</f>
        <v>0.7038220286714671</v>
      </c>
      <c r="AC201" s="143">
        <f>AG201</f>
        <v>0.7038220286714671</v>
      </c>
      <c r="AD201" s="143">
        <f>AG201</f>
        <v>0.7038220286714671</v>
      </c>
      <c r="AF201" s="128" t="str">
        <f>'EL'!E3</f>
        <v>LECHE DE VACA EN PEQUEÑO ENVASES   </v>
      </c>
      <c r="AG201" s="149">
        <f>'EL'!H3</f>
        <v>0.7038220286714671</v>
      </c>
    </row>
    <row r="202" spans="1:33" ht="11.25">
      <c r="A202" s="117"/>
      <c r="B202" s="166" t="s">
        <v>3</v>
      </c>
      <c r="C202" s="147">
        <v>0.6987144667798019</v>
      </c>
      <c r="D202" s="147">
        <v>0.6933926030912343</v>
      </c>
      <c r="E202" s="147">
        <v>0.6799636548181971</v>
      </c>
      <c r="F202" s="147">
        <v>0.6828571171791256</v>
      </c>
      <c r="G202" s="147">
        <v>0.6838270846751187</v>
      </c>
      <c r="H202" s="147">
        <v>0.6926823994406958</v>
      </c>
      <c r="I202" s="147">
        <v>0.7017700694042035</v>
      </c>
      <c r="J202" s="147">
        <v>0.7090048123877519</v>
      </c>
      <c r="K202" s="147">
        <v>0.7153258062574792</v>
      </c>
      <c r="L202" s="147">
        <v>0.7132063223870867</v>
      </c>
      <c r="M202" s="147">
        <v>0.7027945512573482</v>
      </c>
      <c r="N202" s="147">
        <v>0.6818898974664073</v>
      </c>
      <c r="O202" s="147">
        <v>0.669560872894692</v>
      </c>
      <c r="P202" s="147">
        <v>0.6761436342855107</v>
      </c>
      <c r="Q202" s="147">
        <v>0.6922753865396138</v>
      </c>
      <c r="R202" s="147">
        <v>0.6770946098611583</v>
      </c>
      <c r="S202" s="147">
        <v>0.6847998116803465</v>
      </c>
      <c r="T202" s="147">
        <v>0.6897052544574263</v>
      </c>
      <c r="U202" s="147">
        <v>0.6906947885384268</v>
      </c>
      <c r="V202" s="147">
        <v>0.6977018371178022</v>
      </c>
      <c r="W202" s="147">
        <v>0.7038220286714671</v>
      </c>
      <c r="X202" s="143">
        <f aca="true" t="shared" si="122" ref="X202:X238">AG202</f>
        <v>0.7038220286714671</v>
      </c>
      <c r="Y202" s="143">
        <f aca="true" t="shared" si="123" ref="Y202:Y238">AG202</f>
        <v>0.7038220286714671</v>
      </c>
      <c r="Z202" s="143">
        <f aca="true" t="shared" si="124" ref="Z202:Z238">AG202</f>
        <v>0.7038220286714671</v>
      </c>
      <c r="AA202" s="143">
        <f aca="true" t="shared" si="125" ref="AA202:AA238">AG202</f>
        <v>0.7038220286714671</v>
      </c>
      <c r="AB202" s="143">
        <f aca="true" t="shared" si="126" ref="AB202:AB238">AG202</f>
        <v>0.7038220286714671</v>
      </c>
      <c r="AC202" s="143">
        <f aca="true" t="shared" si="127" ref="AC202:AC238">AG202</f>
        <v>0.7038220286714671</v>
      </c>
      <c r="AD202" s="143">
        <f aca="true" t="shared" si="128" ref="AD202:AD238">AG202</f>
        <v>0.7038220286714671</v>
      </c>
      <c r="AF202" s="128" t="str">
        <f>AF201</f>
        <v>LECHE DE VACA EN PEQUEÑO ENVASES   </v>
      </c>
      <c r="AG202" s="150">
        <f>AG201</f>
        <v>0.7038220286714671</v>
      </c>
    </row>
    <row r="203" spans="1:33" ht="11.25">
      <c r="A203" s="117" t="str">
        <f t="shared" si="121"/>
        <v>Nata en pequeños envases     4015011 + 4015031 + 4015091 </v>
      </c>
      <c r="B203" s="165" t="s">
        <v>2</v>
      </c>
      <c r="C203" s="147">
        <v>3.697884042471926</v>
      </c>
      <c r="D203" s="147">
        <v>3.6697185532115375</v>
      </c>
      <c r="E203" s="147">
        <v>3.598647041332143</v>
      </c>
      <c r="F203" s="147">
        <v>3.6139604329973865</v>
      </c>
      <c r="G203" s="147">
        <v>3.6190938995215305</v>
      </c>
      <c r="H203" s="147">
        <v>3.6659598636879966</v>
      </c>
      <c r="I203" s="147">
        <v>3.714055547030842</v>
      </c>
      <c r="J203" s="147">
        <v>3.7523447794744587</v>
      </c>
      <c r="K203" s="147">
        <v>3.7857980761711105</v>
      </c>
      <c r="L203" s="147">
        <v>3.7745808966861594</v>
      </c>
      <c r="M203" s="147">
        <v>3.719477525931617</v>
      </c>
      <c r="N203" s="147">
        <v>3.6088415088713277</v>
      </c>
      <c r="O203" s="147">
        <v>3.5435912451504277</v>
      </c>
      <c r="P203" s="147">
        <v>3.5784299231224126</v>
      </c>
      <c r="Q203" s="147">
        <v>3.6638057841840648</v>
      </c>
      <c r="R203" s="147">
        <v>3.5834628766007843</v>
      </c>
      <c r="S203" s="147">
        <v>3.624241970502358</v>
      </c>
      <c r="T203" s="147">
        <v>3.6502035892022313</v>
      </c>
      <c r="U203" s="147">
        <v>3.6554406101336547</v>
      </c>
      <c r="V203" s="147">
        <v>3.69252479023646</v>
      </c>
      <c r="W203" s="147">
        <v>3.7249153585718675</v>
      </c>
      <c r="X203" s="143">
        <f t="shared" si="122"/>
        <v>3.7249153585718675</v>
      </c>
      <c r="Y203" s="143">
        <f t="shared" si="123"/>
        <v>3.7249153585718675</v>
      </c>
      <c r="Z203" s="143">
        <f t="shared" si="124"/>
        <v>3.7249153585718675</v>
      </c>
      <c r="AA203" s="143">
        <f t="shared" si="125"/>
        <v>3.7249153585718675</v>
      </c>
      <c r="AB203" s="143">
        <f t="shared" si="126"/>
        <v>3.7249153585718675</v>
      </c>
      <c r="AC203" s="143">
        <f t="shared" si="127"/>
        <v>3.7249153585718675</v>
      </c>
      <c r="AD203" s="143">
        <f t="shared" si="128"/>
        <v>3.7249153585718675</v>
      </c>
      <c r="AF203" s="128" t="str">
        <f>'EL'!E7</f>
        <v>Nata en pequeños envases     </v>
      </c>
      <c r="AG203" s="150">
        <f>'EL'!H7</f>
        <v>3.7249153585718675</v>
      </c>
    </row>
    <row r="204" spans="1:33" ht="11.25">
      <c r="A204" s="117"/>
      <c r="B204" s="166" t="s">
        <v>3</v>
      </c>
      <c r="C204" s="147">
        <v>3.697884042471926</v>
      </c>
      <c r="D204" s="147">
        <v>3.6697185532115375</v>
      </c>
      <c r="E204" s="147">
        <v>3.598647041332143</v>
      </c>
      <c r="F204" s="147">
        <v>3.6139604329973865</v>
      </c>
      <c r="G204" s="147">
        <v>3.6190938995215305</v>
      </c>
      <c r="H204" s="147">
        <v>3.6659598636879966</v>
      </c>
      <c r="I204" s="147">
        <v>3.714055547030842</v>
      </c>
      <c r="J204" s="147">
        <v>3.7523447794744587</v>
      </c>
      <c r="K204" s="147">
        <v>3.7857980761711105</v>
      </c>
      <c r="L204" s="147">
        <v>3.7745808966861594</v>
      </c>
      <c r="M204" s="147">
        <v>3.719477525931617</v>
      </c>
      <c r="N204" s="147">
        <v>3.6088415088713277</v>
      </c>
      <c r="O204" s="147">
        <v>3.5435912451504277</v>
      </c>
      <c r="P204" s="147">
        <v>3.5784299231224126</v>
      </c>
      <c r="Q204" s="147">
        <v>3.6638057841840648</v>
      </c>
      <c r="R204" s="147">
        <v>3.5834628766007843</v>
      </c>
      <c r="S204" s="147">
        <v>3.624241970502358</v>
      </c>
      <c r="T204" s="147">
        <v>3.6502035892022313</v>
      </c>
      <c r="U204" s="147">
        <v>3.6554406101336547</v>
      </c>
      <c r="V204" s="147">
        <v>3.69252479023646</v>
      </c>
      <c r="W204" s="147">
        <v>3.7249153585718675</v>
      </c>
      <c r="X204" s="143">
        <f t="shared" si="122"/>
        <v>3.7249153585718675</v>
      </c>
      <c r="Y204" s="143">
        <f t="shared" si="123"/>
        <v>3.7249153585718675</v>
      </c>
      <c r="Z204" s="143">
        <f t="shared" si="124"/>
        <v>3.7249153585718675</v>
      </c>
      <c r="AA204" s="143">
        <f t="shared" si="125"/>
        <v>3.7249153585718675</v>
      </c>
      <c r="AB204" s="143">
        <f t="shared" si="126"/>
        <v>3.7249153585718675</v>
      </c>
      <c r="AC204" s="143">
        <f t="shared" si="127"/>
        <v>3.7249153585718675</v>
      </c>
      <c r="AD204" s="143">
        <f t="shared" si="128"/>
        <v>3.7249153585718675</v>
      </c>
      <c r="AF204" s="128" t="str">
        <f>AF203</f>
        <v>Nata en pequeños envases     </v>
      </c>
      <c r="AG204" s="150">
        <f>AG203</f>
        <v>3.7249153585718675</v>
      </c>
    </row>
    <row r="205" spans="1:33" ht="11.25">
      <c r="A205" s="117" t="str">
        <f t="shared" si="121"/>
        <v>Nata a granel      4015019 + 4015039 + 4015099</v>
      </c>
      <c r="B205" s="165" t="s">
        <v>2</v>
      </c>
      <c r="C205" s="147">
        <v>5.297532656023222</v>
      </c>
      <c r="D205" s="147">
        <v>5.257183202818075</v>
      </c>
      <c r="E205" s="147">
        <v>5.155367231638418</v>
      </c>
      <c r="F205" s="147">
        <v>5.177304964539007</v>
      </c>
      <c r="G205" s="147">
        <v>5.184659090909091</v>
      </c>
      <c r="H205" s="147">
        <v>5.251798561151079</v>
      </c>
      <c r="I205" s="147">
        <v>5.320699708454811</v>
      </c>
      <c r="J205" s="147">
        <v>5.375552282768777</v>
      </c>
      <c r="K205" s="147">
        <v>5.423476968796433</v>
      </c>
      <c r="L205" s="147">
        <v>5.407407407407407</v>
      </c>
      <c r="M205" s="147">
        <v>5.328467153284672</v>
      </c>
      <c r="N205" s="147">
        <v>5.169971671388102</v>
      </c>
      <c r="O205" s="147">
        <v>5.076495132127956</v>
      </c>
      <c r="P205" s="147">
        <v>5.126404494382023</v>
      </c>
      <c r="Q205" s="147">
        <v>5.248712659488214</v>
      </c>
      <c r="R205" s="147">
        <v>5.133614627285514</v>
      </c>
      <c r="S205" s="147">
        <v>5.192034139402561</v>
      </c>
      <c r="T205" s="147">
        <v>5.229226361031518</v>
      </c>
      <c r="U205" s="147">
        <v>5.236728837876614</v>
      </c>
      <c r="V205" s="147">
        <v>5.289855072463768</v>
      </c>
      <c r="W205" s="147">
        <v>5.33625730994152</v>
      </c>
      <c r="X205" s="143">
        <f t="shared" si="122"/>
        <v>5.33625730994152</v>
      </c>
      <c r="Y205" s="143">
        <f t="shared" si="123"/>
        <v>5.33625730994152</v>
      </c>
      <c r="Z205" s="143">
        <f t="shared" si="124"/>
        <v>5.33625730994152</v>
      </c>
      <c r="AA205" s="143">
        <f t="shared" si="125"/>
        <v>5.33625730994152</v>
      </c>
      <c r="AB205" s="143">
        <f t="shared" si="126"/>
        <v>5.33625730994152</v>
      </c>
      <c r="AC205" s="143">
        <f t="shared" si="127"/>
        <v>5.33625730994152</v>
      </c>
      <c r="AD205" s="143">
        <f t="shared" si="128"/>
        <v>5.33625730994152</v>
      </c>
      <c r="AF205" s="128" t="str">
        <f>'EL'!E8</f>
        <v>Nata a granel      </v>
      </c>
      <c r="AG205" s="150">
        <f>'EL'!H8</f>
        <v>5.33625730994152</v>
      </c>
    </row>
    <row r="206" spans="1:33" ht="11.25">
      <c r="A206" s="117"/>
      <c r="B206" s="166" t="s">
        <v>3</v>
      </c>
      <c r="C206" s="147">
        <v>5.297532656023222</v>
      </c>
      <c r="D206" s="147">
        <v>5.257183202818075</v>
      </c>
      <c r="E206" s="147">
        <v>5.155367231638418</v>
      </c>
      <c r="F206" s="147">
        <v>5.177304964539007</v>
      </c>
      <c r="G206" s="147">
        <v>5.184659090909091</v>
      </c>
      <c r="H206" s="147">
        <v>5.251798561151079</v>
      </c>
      <c r="I206" s="147">
        <v>5.320699708454811</v>
      </c>
      <c r="J206" s="147">
        <v>5.375552282768777</v>
      </c>
      <c r="K206" s="147">
        <v>5.423476968796433</v>
      </c>
      <c r="L206" s="147">
        <v>5.407407407407407</v>
      </c>
      <c r="M206" s="147">
        <v>5.328467153284672</v>
      </c>
      <c r="N206" s="147">
        <v>5.169971671388102</v>
      </c>
      <c r="O206" s="147">
        <v>5.076495132127956</v>
      </c>
      <c r="P206" s="147">
        <v>5.126404494382023</v>
      </c>
      <c r="Q206" s="147">
        <v>5.248712659488214</v>
      </c>
      <c r="R206" s="147">
        <v>5.133614627285514</v>
      </c>
      <c r="S206" s="147">
        <v>5.192034139402561</v>
      </c>
      <c r="T206" s="147">
        <v>5.229226361031518</v>
      </c>
      <c r="U206" s="147">
        <v>5.236728837876614</v>
      </c>
      <c r="V206" s="147">
        <v>5.289855072463768</v>
      </c>
      <c r="W206" s="147">
        <v>5.33625730994152</v>
      </c>
      <c r="X206" s="143">
        <f t="shared" si="122"/>
        <v>5.33625730994152</v>
      </c>
      <c r="Y206" s="143">
        <f t="shared" si="123"/>
        <v>5.33625730994152</v>
      </c>
      <c r="Z206" s="143">
        <f t="shared" si="124"/>
        <v>5.33625730994152</v>
      </c>
      <c r="AA206" s="143">
        <f t="shared" si="125"/>
        <v>5.33625730994152</v>
      </c>
      <c r="AB206" s="143">
        <f t="shared" si="126"/>
        <v>5.33625730994152</v>
      </c>
      <c r="AC206" s="143">
        <f t="shared" si="127"/>
        <v>5.33625730994152</v>
      </c>
      <c r="AD206" s="143">
        <f t="shared" si="128"/>
        <v>5.33625730994152</v>
      </c>
      <c r="AF206" s="128" t="str">
        <f>AF205</f>
        <v>Nata a granel      </v>
      </c>
      <c r="AG206" s="150">
        <f>AG205</f>
        <v>5.33625730994152</v>
      </c>
    </row>
    <row r="207" spans="1:33" ht="11.25">
      <c r="A207" s="117" t="str">
        <f t="shared" si="121"/>
        <v>Yogur         40310</v>
      </c>
      <c r="B207" s="165" t="s">
        <v>2</v>
      </c>
      <c r="C207" s="147">
        <v>0.8835299187611948</v>
      </c>
      <c r="D207" s="147">
        <v>0.8768003804218948</v>
      </c>
      <c r="E207" s="147">
        <v>0.8598193700938747</v>
      </c>
      <c r="F207" s="147">
        <v>0.8634781759240614</v>
      </c>
      <c r="G207" s="147">
        <v>0.8647047074239534</v>
      </c>
      <c r="H207" s="147">
        <v>0.875902322340235</v>
      </c>
      <c r="I207" s="147">
        <v>0.8873937522251651</v>
      </c>
      <c r="J207" s="147">
        <v>0.8965421414233626</v>
      </c>
      <c r="K207" s="147">
        <v>0.9045350877064833</v>
      </c>
      <c r="L207" s="147">
        <v>0.9018549837429085</v>
      </c>
      <c r="M207" s="147">
        <v>0.8886892175568807</v>
      </c>
      <c r="N207" s="147">
        <v>0.8622551190176533</v>
      </c>
      <c r="O207" s="147">
        <v>0.8466649708295735</v>
      </c>
      <c r="P207" s="147">
        <v>0.8549889241944709</v>
      </c>
      <c r="Q207" s="147">
        <v>0.8753876513372357</v>
      </c>
      <c r="R207" s="147">
        <v>0.856191440262255</v>
      </c>
      <c r="S207" s="147">
        <v>0.865934728344898</v>
      </c>
      <c r="T207" s="147">
        <v>0.8721376991783141</v>
      </c>
      <c r="U207" s="147">
        <v>0.8733889727782829</v>
      </c>
      <c r="V207" s="147">
        <v>0.8822494406180627</v>
      </c>
      <c r="W207" s="147">
        <v>0.889988470798923</v>
      </c>
      <c r="X207" s="143">
        <f t="shared" si="122"/>
        <v>0.889988470798923</v>
      </c>
      <c r="Y207" s="143">
        <f t="shared" si="123"/>
        <v>0.889988470798923</v>
      </c>
      <c r="Z207" s="143">
        <f t="shared" si="124"/>
        <v>0.889988470798923</v>
      </c>
      <c r="AA207" s="143">
        <f t="shared" si="125"/>
        <v>0.889988470798923</v>
      </c>
      <c r="AB207" s="143">
        <f t="shared" si="126"/>
        <v>0.889988470798923</v>
      </c>
      <c r="AC207" s="143">
        <f t="shared" si="127"/>
        <v>0.889988470798923</v>
      </c>
      <c r="AD207" s="143">
        <f t="shared" si="128"/>
        <v>0.889988470798923</v>
      </c>
      <c r="AF207" s="128" t="str">
        <f>'EL'!E10</f>
        <v>Yogur         </v>
      </c>
      <c r="AG207" s="150">
        <f>'EL'!H10</f>
        <v>0.889988470798923</v>
      </c>
    </row>
    <row r="208" spans="1:33" ht="11.25">
      <c r="A208" s="117"/>
      <c r="B208" s="166" t="s">
        <v>3</v>
      </c>
      <c r="C208" s="147">
        <v>0.8835299187611948</v>
      </c>
      <c r="D208" s="147">
        <v>0.8768003804218948</v>
      </c>
      <c r="E208" s="147">
        <v>0.8598193700938747</v>
      </c>
      <c r="F208" s="147">
        <v>0.8634781759240614</v>
      </c>
      <c r="G208" s="147">
        <v>0.8647047074239534</v>
      </c>
      <c r="H208" s="147">
        <v>0.875902322340235</v>
      </c>
      <c r="I208" s="147">
        <v>0.8873937522251651</v>
      </c>
      <c r="J208" s="147">
        <v>0.8965421414233626</v>
      </c>
      <c r="K208" s="147">
        <v>0.9045350877064833</v>
      </c>
      <c r="L208" s="147">
        <v>0.9018549837429085</v>
      </c>
      <c r="M208" s="147">
        <v>0.8886892175568807</v>
      </c>
      <c r="N208" s="147">
        <v>0.8622551190176533</v>
      </c>
      <c r="O208" s="147">
        <v>0.8466649708295735</v>
      </c>
      <c r="P208" s="147">
        <v>0.8549889241944709</v>
      </c>
      <c r="Q208" s="147">
        <v>0.8753876513372357</v>
      </c>
      <c r="R208" s="147">
        <v>0.856191440262255</v>
      </c>
      <c r="S208" s="147">
        <v>0.865934728344898</v>
      </c>
      <c r="T208" s="147">
        <v>0.8721376991783141</v>
      </c>
      <c r="U208" s="147">
        <v>0.8733889727782829</v>
      </c>
      <c r="V208" s="147">
        <v>0.8822494406180627</v>
      </c>
      <c r="W208" s="147">
        <v>0.889988470798923</v>
      </c>
      <c r="X208" s="143">
        <f t="shared" si="122"/>
        <v>0.889988470798923</v>
      </c>
      <c r="Y208" s="143">
        <f t="shared" si="123"/>
        <v>0.889988470798923</v>
      </c>
      <c r="Z208" s="143">
        <f t="shared" si="124"/>
        <v>0.889988470798923</v>
      </c>
      <c r="AA208" s="143">
        <f t="shared" si="125"/>
        <v>0.889988470798923</v>
      </c>
      <c r="AB208" s="143">
        <f t="shared" si="126"/>
        <v>0.889988470798923</v>
      </c>
      <c r="AC208" s="143">
        <f t="shared" si="127"/>
        <v>0.889988470798923</v>
      </c>
      <c r="AD208" s="143">
        <f t="shared" si="128"/>
        <v>0.889988470798923</v>
      </c>
      <c r="AF208" s="128" t="str">
        <f>AF207</f>
        <v>Yogur         </v>
      </c>
      <c r="AG208" s="150">
        <f>AG207</f>
        <v>0.889988470798923</v>
      </c>
    </row>
    <row r="209" spans="1:33" ht="11.25">
      <c r="A209" s="117" t="str">
        <f t="shared" si="121"/>
        <v>Otras leches fermentadas  40390</v>
      </c>
      <c r="B209" s="165" t="s">
        <v>2</v>
      </c>
      <c r="C209" s="147">
        <v>0.6798455805059757</v>
      </c>
      <c r="D209" s="147">
        <v>0.674667434523966</v>
      </c>
      <c r="E209" s="147">
        <v>0.6616011369613238</v>
      </c>
      <c r="F209" s="147">
        <v>0.6644164609483934</v>
      </c>
      <c r="G209" s="147">
        <v>0.6653602343304224</v>
      </c>
      <c r="H209" s="147">
        <v>0.6739764100267875</v>
      </c>
      <c r="I209" s="147">
        <v>0.6828186661350107</v>
      </c>
      <c r="J209" s="147">
        <v>0.6898580338271242</v>
      </c>
      <c r="K209" s="147">
        <v>0.6960083283337553</v>
      </c>
      <c r="L209" s="147">
        <v>0.6939460814349886</v>
      </c>
      <c r="M209" s="147">
        <v>0.6838154817060107</v>
      </c>
      <c r="N209" s="147">
        <v>0.6634753611453502</v>
      </c>
      <c r="O209" s="147">
        <v>0.6514792836837515</v>
      </c>
      <c r="P209" s="147">
        <v>0.6578842766413165</v>
      </c>
      <c r="Q209" s="147">
        <v>0.6735803885685734</v>
      </c>
      <c r="R209" s="147">
        <v>0.6588095709825842</v>
      </c>
      <c r="S209" s="147">
        <v>0.666306692700736</v>
      </c>
      <c r="T209" s="147">
        <v>0.6710796632788213</v>
      </c>
      <c r="U209" s="147">
        <v>0.6720424748473706</v>
      </c>
      <c r="V209" s="147">
        <v>0.6788602970559671</v>
      </c>
      <c r="W209" s="147">
        <v>0.684815211942423</v>
      </c>
      <c r="X209" s="143">
        <f t="shared" si="122"/>
        <v>0.684815211942423</v>
      </c>
      <c r="Y209" s="143">
        <f t="shared" si="123"/>
        <v>0.684815211942423</v>
      </c>
      <c r="Z209" s="143">
        <f t="shared" si="124"/>
        <v>0.684815211942423</v>
      </c>
      <c r="AA209" s="143">
        <f t="shared" si="125"/>
        <v>0.684815211942423</v>
      </c>
      <c r="AB209" s="143">
        <f t="shared" si="126"/>
        <v>0.684815211942423</v>
      </c>
      <c r="AC209" s="143">
        <f t="shared" si="127"/>
        <v>0.684815211942423</v>
      </c>
      <c r="AD209" s="143">
        <f t="shared" si="128"/>
        <v>0.684815211942423</v>
      </c>
      <c r="AF209" s="128" t="str">
        <f>'EL'!E11</f>
        <v>Otras leches fermentadas      </v>
      </c>
      <c r="AG209" s="150">
        <f>'EL'!H11</f>
        <v>0.684815211942423</v>
      </c>
    </row>
    <row r="210" spans="1:33" ht="11.25">
      <c r="A210" s="117"/>
      <c r="B210" s="166" t="s">
        <v>3</v>
      </c>
      <c r="C210" s="147">
        <v>0.6798455805059757</v>
      </c>
      <c r="D210" s="147">
        <v>0.674667434523966</v>
      </c>
      <c r="E210" s="147">
        <v>0.6616011369613238</v>
      </c>
      <c r="F210" s="147">
        <v>0.6644164609483934</v>
      </c>
      <c r="G210" s="147">
        <v>0.6653602343304224</v>
      </c>
      <c r="H210" s="147">
        <v>0.6739764100267875</v>
      </c>
      <c r="I210" s="147">
        <v>0.6828186661350107</v>
      </c>
      <c r="J210" s="147">
        <v>0.6898580338271242</v>
      </c>
      <c r="K210" s="147">
        <v>0.6960083283337553</v>
      </c>
      <c r="L210" s="147">
        <v>0.6939460814349886</v>
      </c>
      <c r="M210" s="147">
        <v>0.6838154817060107</v>
      </c>
      <c r="N210" s="147">
        <v>0.6634753611453502</v>
      </c>
      <c r="O210" s="147">
        <v>0.6514792836837515</v>
      </c>
      <c r="P210" s="147">
        <v>0.6578842766413165</v>
      </c>
      <c r="Q210" s="147">
        <v>0.6735803885685734</v>
      </c>
      <c r="R210" s="147">
        <v>0.6588095709825842</v>
      </c>
      <c r="S210" s="147">
        <v>0.666306692700736</v>
      </c>
      <c r="T210" s="147">
        <v>0.6710796632788213</v>
      </c>
      <c r="U210" s="147">
        <v>0.6720424748473706</v>
      </c>
      <c r="V210" s="147">
        <v>0.6788602970559671</v>
      </c>
      <c r="W210" s="147">
        <v>0.684815211942423</v>
      </c>
      <c r="X210" s="143">
        <f t="shared" si="122"/>
        <v>0.684815211942423</v>
      </c>
      <c r="Y210" s="143">
        <f t="shared" si="123"/>
        <v>0.684815211942423</v>
      </c>
      <c r="Z210" s="143">
        <f t="shared" si="124"/>
        <v>0.684815211942423</v>
      </c>
      <c r="AA210" s="143">
        <f t="shared" si="125"/>
        <v>0.684815211942423</v>
      </c>
      <c r="AB210" s="143">
        <f t="shared" si="126"/>
        <v>0.684815211942423</v>
      </c>
      <c r="AC210" s="143">
        <f t="shared" si="127"/>
        <v>0.684815211942423</v>
      </c>
      <c r="AD210" s="143">
        <f t="shared" si="128"/>
        <v>0.684815211942423</v>
      </c>
      <c r="AF210" s="128" t="str">
        <f>AF209</f>
        <v>Otras leches fermentadas      </v>
      </c>
      <c r="AG210" s="150">
        <f>AG209</f>
        <v>0.684815211942423</v>
      </c>
    </row>
    <row r="211" spans="1:33" ht="11.25">
      <c r="A211" s="117" t="str">
        <f t="shared" si="121"/>
        <v>Leches evaporadas/concentradas     40291</v>
      </c>
      <c r="B211" s="165" t="s">
        <v>2</v>
      </c>
      <c r="C211" s="147">
        <v>1.8476052249637154</v>
      </c>
      <c r="D211" s="147">
        <v>1.8335326622431258</v>
      </c>
      <c r="E211" s="147">
        <v>1.7980225988700564</v>
      </c>
      <c r="F211" s="147">
        <v>1.8056737588652483</v>
      </c>
      <c r="G211" s="147">
        <v>1.8082386363636365</v>
      </c>
      <c r="H211" s="147">
        <v>1.8316546762589931</v>
      </c>
      <c r="I211" s="147">
        <v>1.8556851311953355</v>
      </c>
      <c r="J211" s="147">
        <v>1.8748159057437408</v>
      </c>
      <c r="K211" s="147">
        <v>1.8915304606240713</v>
      </c>
      <c r="L211" s="147">
        <v>1.885925925925926</v>
      </c>
      <c r="M211" s="147">
        <v>1.8583941605839418</v>
      </c>
      <c r="N211" s="147">
        <v>1.8031161473087818</v>
      </c>
      <c r="O211" s="147">
        <v>1.7705146036161337</v>
      </c>
      <c r="P211" s="147">
        <v>1.787921348314607</v>
      </c>
      <c r="Q211" s="147">
        <v>1.8305784152132867</v>
      </c>
      <c r="R211" s="147">
        <v>1.7904360056258792</v>
      </c>
      <c r="S211" s="147">
        <v>1.810810810810811</v>
      </c>
      <c r="T211" s="147">
        <v>1.82378223495702</v>
      </c>
      <c r="U211" s="147">
        <v>1.8263988522238161</v>
      </c>
      <c r="V211" s="147">
        <v>1.844927536231884</v>
      </c>
      <c r="W211" s="147">
        <v>1.8611111111111112</v>
      </c>
      <c r="X211" s="143">
        <f t="shared" si="122"/>
        <v>1.8611111111111112</v>
      </c>
      <c r="Y211" s="143">
        <f t="shared" si="123"/>
        <v>1.8611111111111112</v>
      </c>
      <c r="Z211" s="143">
        <f t="shared" si="124"/>
        <v>1.8611111111111112</v>
      </c>
      <c r="AA211" s="143">
        <f t="shared" si="125"/>
        <v>1.8611111111111112</v>
      </c>
      <c r="AB211" s="143">
        <f t="shared" si="126"/>
        <v>1.8611111111111112</v>
      </c>
      <c r="AC211" s="143">
        <f t="shared" si="127"/>
        <v>1.8611111111111112</v>
      </c>
      <c r="AD211" s="143">
        <f t="shared" si="128"/>
        <v>1.8611111111111112</v>
      </c>
      <c r="AF211" s="128" t="str">
        <f>'EL'!E14</f>
        <v>Leches evaporadas/concentradas     </v>
      </c>
      <c r="AG211" s="150">
        <f>'EL'!H14</f>
        <v>1.8611111111111112</v>
      </c>
    </row>
    <row r="212" spans="1:33" ht="11.25">
      <c r="A212" s="117"/>
      <c r="B212" s="166" t="s">
        <v>3</v>
      </c>
      <c r="C212" s="147">
        <v>1.8476052249637154</v>
      </c>
      <c r="D212" s="147">
        <v>1.8335326622431258</v>
      </c>
      <c r="E212" s="147">
        <v>1.7980225988700564</v>
      </c>
      <c r="F212" s="147">
        <v>1.8056737588652483</v>
      </c>
      <c r="G212" s="147">
        <v>1.8082386363636365</v>
      </c>
      <c r="H212" s="147">
        <v>1.8316546762589931</v>
      </c>
      <c r="I212" s="147">
        <v>1.8556851311953355</v>
      </c>
      <c r="J212" s="147">
        <v>1.8748159057437408</v>
      </c>
      <c r="K212" s="147">
        <v>1.8915304606240713</v>
      </c>
      <c r="L212" s="147">
        <v>1.885925925925926</v>
      </c>
      <c r="M212" s="147">
        <v>1.8583941605839418</v>
      </c>
      <c r="N212" s="147">
        <v>1.8031161473087818</v>
      </c>
      <c r="O212" s="147">
        <v>1.7705146036161337</v>
      </c>
      <c r="P212" s="147">
        <v>1.787921348314607</v>
      </c>
      <c r="Q212" s="147">
        <v>1.8305784152132867</v>
      </c>
      <c r="R212" s="147">
        <v>1.7904360056258792</v>
      </c>
      <c r="S212" s="147">
        <v>1.810810810810811</v>
      </c>
      <c r="T212" s="147">
        <v>1.82378223495702</v>
      </c>
      <c r="U212" s="147">
        <v>1.8263988522238161</v>
      </c>
      <c r="V212" s="147">
        <v>1.844927536231884</v>
      </c>
      <c r="W212" s="147">
        <v>1.8611111111111112</v>
      </c>
      <c r="X212" s="143">
        <f t="shared" si="122"/>
        <v>1.8611111111111112</v>
      </c>
      <c r="Y212" s="143">
        <f t="shared" si="123"/>
        <v>1.8611111111111112</v>
      </c>
      <c r="Z212" s="143">
        <f t="shared" si="124"/>
        <v>1.8611111111111112</v>
      </c>
      <c r="AA212" s="143">
        <f t="shared" si="125"/>
        <v>1.8611111111111112</v>
      </c>
      <c r="AB212" s="143">
        <f t="shared" si="126"/>
        <v>1.8611111111111112</v>
      </c>
      <c r="AC212" s="143">
        <f t="shared" si="127"/>
        <v>1.8611111111111112</v>
      </c>
      <c r="AD212" s="143">
        <f t="shared" si="128"/>
        <v>1.8611111111111112</v>
      </c>
      <c r="AF212" s="128" t="str">
        <f>AF211</f>
        <v>Leches evaporadas/concentradas     </v>
      </c>
      <c r="AG212" s="150">
        <f>AG211</f>
        <v>1.8611111111111112</v>
      </c>
    </row>
    <row r="213" spans="1:33" ht="11.25">
      <c r="A213" s="117" t="str">
        <f t="shared" si="121"/>
        <v>Leches condensadas     40299</v>
      </c>
      <c r="B213" s="165" t="s">
        <v>2</v>
      </c>
      <c r="C213" s="147">
        <v>1.9980210640898328</v>
      </c>
      <c r="D213" s="147">
        <v>1.982802836536912</v>
      </c>
      <c r="E213" s="147">
        <v>1.9444018547427895</v>
      </c>
      <c r="F213" s="147">
        <v>1.9526759051885034</v>
      </c>
      <c r="G213" s="147">
        <v>1.955449592553828</v>
      </c>
      <c r="H213" s="147">
        <v>1.9807719613782662</v>
      </c>
      <c r="I213" s="147">
        <v>2.00675876553629</v>
      </c>
      <c r="J213" s="147">
        <v>2.02744700023254</v>
      </c>
      <c r="K213" s="147">
        <v>2.045522307812622</v>
      </c>
      <c r="L213" s="147">
        <v>2.0394615009746593</v>
      </c>
      <c r="M213" s="147">
        <v>2.009688340376489</v>
      </c>
      <c r="N213" s="147">
        <v>1.9499100752944685</v>
      </c>
      <c r="O213" s="147">
        <v>1.9146543993851113</v>
      </c>
      <c r="P213" s="147">
        <v>1.9334782488172684</v>
      </c>
      <c r="Q213" s="147">
        <v>1.979608080582344</v>
      </c>
      <c r="R213" s="147">
        <v>1.9361976275075878</v>
      </c>
      <c r="S213" s="147">
        <v>1.9582311709216145</v>
      </c>
      <c r="T213" s="147">
        <v>1.9722586148393908</v>
      </c>
      <c r="U213" s="147">
        <v>1.9750882541720154</v>
      </c>
      <c r="V213" s="147">
        <v>1.9951253813882535</v>
      </c>
      <c r="W213" s="147">
        <v>2.0126264812249928</v>
      </c>
      <c r="X213" s="143">
        <f t="shared" si="122"/>
        <v>2.0126264812249928</v>
      </c>
      <c r="Y213" s="143">
        <f t="shared" si="123"/>
        <v>2.0126264812249928</v>
      </c>
      <c r="Z213" s="143">
        <f t="shared" si="124"/>
        <v>2.0126264812249928</v>
      </c>
      <c r="AA213" s="143">
        <f t="shared" si="125"/>
        <v>2.0126264812249928</v>
      </c>
      <c r="AB213" s="143">
        <f t="shared" si="126"/>
        <v>2.0126264812249928</v>
      </c>
      <c r="AC213" s="143">
        <f t="shared" si="127"/>
        <v>2.0126264812249928</v>
      </c>
      <c r="AD213" s="143">
        <f t="shared" si="128"/>
        <v>2.0126264812249928</v>
      </c>
      <c r="AF213" s="128" t="str">
        <f>'EL'!E15</f>
        <v>Leches condensadas     </v>
      </c>
      <c r="AG213" s="150">
        <f>'EL'!H15</f>
        <v>2.0126264812249928</v>
      </c>
    </row>
    <row r="214" spans="1:33" ht="11.25">
      <c r="A214" s="117"/>
      <c r="B214" s="166" t="s">
        <v>3</v>
      </c>
      <c r="C214" s="147">
        <v>1.9980210640898328</v>
      </c>
      <c r="D214" s="147">
        <v>1.982802836536912</v>
      </c>
      <c r="E214" s="147">
        <v>1.9444018547427895</v>
      </c>
      <c r="F214" s="147">
        <v>1.9526759051885034</v>
      </c>
      <c r="G214" s="147">
        <v>1.955449592553828</v>
      </c>
      <c r="H214" s="147">
        <v>1.9807719613782662</v>
      </c>
      <c r="I214" s="147">
        <v>2.00675876553629</v>
      </c>
      <c r="J214" s="147">
        <v>2.02744700023254</v>
      </c>
      <c r="K214" s="147">
        <v>2.045522307812622</v>
      </c>
      <c r="L214" s="147">
        <v>2.0394615009746593</v>
      </c>
      <c r="M214" s="147">
        <v>2.009688340376489</v>
      </c>
      <c r="N214" s="147">
        <v>1.9499100752944685</v>
      </c>
      <c r="O214" s="147">
        <v>1.9146543993851113</v>
      </c>
      <c r="P214" s="147">
        <v>1.9334782488172684</v>
      </c>
      <c r="Q214" s="147">
        <v>1.979608080582344</v>
      </c>
      <c r="R214" s="147">
        <v>1.9361976275075878</v>
      </c>
      <c r="S214" s="147">
        <v>1.9582311709216145</v>
      </c>
      <c r="T214" s="147">
        <v>1.9722586148393908</v>
      </c>
      <c r="U214" s="147">
        <v>1.9750882541720154</v>
      </c>
      <c r="V214" s="147">
        <v>1.9951253813882535</v>
      </c>
      <c r="W214" s="147">
        <v>2.0126264812249928</v>
      </c>
      <c r="X214" s="143">
        <f t="shared" si="122"/>
        <v>2.0126264812249928</v>
      </c>
      <c r="Y214" s="143">
        <f t="shared" si="123"/>
        <v>2.0126264812249928</v>
      </c>
      <c r="Z214" s="143">
        <f t="shared" si="124"/>
        <v>2.0126264812249928</v>
      </c>
      <c r="AA214" s="143">
        <f t="shared" si="125"/>
        <v>2.0126264812249928</v>
      </c>
      <c r="AB214" s="143">
        <f t="shared" si="126"/>
        <v>2.0126264812249928</v>
      </c>
      <c r="AC214" s="143">
        <f t="shared" si="127"/>
        <v>2.0126264812249928</v>
      </c>
      <c r="AD214" s="143">
        <f t="shared" si="128"/>
        <v>2.0126264812249928</v>
      </c>
      <c r="AF214" s="128" t="str">
        <f>AF213</f>
        <v>Leches condensadas     </v>
      </c>
      <c r="AG214" s="150">
        <f>AG213</f>
        <v>2.0126264812249928</v>
      </c>
    </row>
    <row r="215" spans="1:33" ht="11.25">
      <c r="A215" s="117" t="str">
        <f t="shared" si="121"/>
        <v>LPD en pequeños envases  4021011</v>
      </c>
      <c r="B215" s="165" t="s">
        <v>2</v>
      </c>
      <c r="C215" s="147">
        <v>5.062893081761007</v>
      </c>
      <c r="D215" s="147">
        <v>5.024330796117915</v>
      </c>
      <c r="E215" s="147">
        <v>4.927024482109228</v>
      </c>
      <c r="F215" s="147">
        <v>4.947990543735226</v>
      </c>
      <c r="G215" s="147">
        <v>4.95501893939394</v>
      </c>
      <c r="H215" s="147">
        <v>5.019184652278179</v>
      </c>
      <c r="I215" s="147">
        <v>5.085034013605443</v>
      </c>
      <c r="J215" s="147">
        <v>5.137457044673541</v>
      </c>
      <c r="K215" s="147">
        <v>5.183259039128282</v>
      </c>
      <c r="L215" s="147">
        <v>5.1679012345679025</v>
      </c>
      <c r="M215" s="147">
        <v>5.092457420924576</v>
      </c>
      <c r="N215" s="147">
        <v>4.940982058545798</v>
      </c>
      <c r="O215" s="147">
        <v>4.851645804357906</v>
      </c>
      <c r="P215" s="147">
        <v>4.899344569288391</v>
      </c>
      <c r="Q215" s="147">
        <v>5.01623543210449</v>
      </c>
      <c r="R215" s="147">
        <v>4.9062353492733255</v>
      </c>
      <c r="S215" s="147">
        <v>4.962067330488384</v>
      </c>
      <c r="T215" s="147">
        <v>4.9976122254059225</v>
      </c>
      <c r="U215" s="147">
        <v>5.004782400765184</v>
      </c>
      <c r="V215" s="147">
        <v>5.055555555555556</v>
      </c>
      <c r="W215" s="147">
        <v>5.0999025341130615</v>
      </c>
      <c r="X215" s="143">
        <f t="shared" si="122"/>
        <v>5.0999025341130615</v>
      </c>
      <c r="Y215" s="143">
        <f t="shared" si="123"/>
        <v>5.0999025341130615</v>
      </c>
      <c r="Z215" s="143">
        <f t="shared" si="124"/>
        <v>5.0999025341130615</v>
      </c>
      <c r="AA215" s="143">
        <f t="shared" si="125"/>
        <v>5.0999025341130615</v>
      </c>
      <c r="AB215" s="143">
        <f t="shared" si="126"/>
        <v>5.0999025341130615</v>
      </c>
      <c r="AC215" s="143">
        <f t="shared" si="127"/>
        <v>5.0999025341130615</v>
      </c>
      <c r="AD215" s="143">
        <f t="shared" si="128"/>
        <v>5.0999025341130615</v>
      </c>
      <c r="AF215" s="128" t="str">
        <f>'EL'!E16</f>
        <v>LPD en pequeños envases  </v>
      </c>
      <c r="AG215" s="150">
        <f>'EL'!H16</f>
        <v>5.0999025341130615</v>
      </c>
    </row>
    <row r="216" spans="1:33" ht="11.25">
      <c r="A216" s="117"/>
      <c r="B216" s="166" t="s">
        <v>3</v>
      </c>
      <c r="C216" s="147">
        <v>5.062893081761007</v>
      </c>
      <c r="D216" s="147">
        <v>5.024330796117915</v>
      </c>
      <c r="E216" s="147">
        <v>4.927024482109228</v>
      </c>
      <c r="F216" s="147">
        <v>4.947990543735226</v>
      </c>
      <c r="G216" s="147">
        <v>4.95501893939394</v>
      </c>
      <c r="H216" s="147">
        <v>5.019184652278179</v>
      </c>
      <c r="I216" s="147">
        <v>5.085034013605443</v>
      </c>
      <c r="J216" s="147">
        <v>5.137457044673541</v>
      </c>
      <c r="K216" s="147">
        <v>5.183259039128282</v>
      </c>
      <c r="L216" s="147">
        <v>5.1679012345679025</v>
      </c>
      <c r="M216" s="147">
        <v>5.092457420924576</v>
      </c>
      <c r="N216" s="147">
        <v>4.940982058545798</v>
      </c>
      <c r="O216" s="147">
        <v>4.851645804357906</v>
      </c>
      <c r="P216" s="147">
        <v>4.899344569288391</v>
      </c>
      <c r="Q216" s="147">
        <v>5.01623543210449</v>
      </c>
      <c r="R216" s="147">
        <v>4.9062353492733255</v>
      </c>
      <c r="S216" s="147">
        <v>4.962067330488384</v>
      </c>
      <c r="T216" s="147">
        <v>4.9976122254059225</v>
      </c>
      <c r="U216" s="147">
        <v>5.004782400765184</v>
      </c>
      <c r="V216" s="147">
        <v>5.055555555555556</v>
      </c>
      <c r="W216" s="147">
        <v>5.0999025341130615</v>
      </c>
      <c r="X216" s="143">
        <f t="shared" si="122"/>
        <v>5.0999025341130615</v>
      </c>
      <c r="Y216" s="143">
        <f t="shared" si="123"/>
        <v>5.0999025341130615</v>
      </c>
      <c r="Z216" s="143">
        <f t="shared" si="124"/>
        <v>5.0999025341130615</v>
      </c>
      <c r="AA216" s="143">
        <f t="shared" si="125"/>
        <v>5.0999025341130615</v>
      </c>
      <c r="AB216" s="143">
        <f t="shared" si="126"/>
        <v>5.0999025341130615</v>
      </c>
      <c r="AC216" s="143">
        <f t="shared" si="127"/>
        <v>5.0999025341130615</v>
      </c>
      <c r="AD216" s="143">
        <f t="shared" si="128"/>
        <v>5.0999025341130615</v>
      </c>
      <c r="AF216" s="128" t="str">
        <f>AF215</f>
        <v>LPD en pequeños envases  </v>
      </c>
      <c r="AG216" s="150">
        <f>AG215</f>
        <v>5.0999025341130615</v>
      </c>
    </row>
    <row r="217" spans="1:33" ht="11.25">
      <c r="A217" s="117" t="str">
        <f t="shared" si="121"/>
        <v>LPD a granel   4021019 + 4021091 + 4021099</v>
      </c>
      <c r="B217" s="165" t="s">
        <v>2</v>
      </c>
      <c r="C217" s="147">
        <v>5.079825834542815</v>
      </c>
      <c r="D217" s="147">
        <v>5.041134578044729</v>
      </c>
      <c r="E217" s="147">
        <v>4.943502824858757</v>
      </c>
      <c r="F217" s="147">
        <v>4.964539007092199</v>
      </c>
      <c r="G217" s="147">
        <v>4.971590909090909</v>
      </c>
      <c r="H217" s="147">
        <v>5.035971223021583</v>
      </c>
      <c r="I217" s="147">
        <v>5.102040816326531</v>
      </c>
      <c r="J217" s="147">
        <v>5.154639175257732</v>
      </c>
      <c r="K217" s="147">
        <v>5.200594353640415</v>
      </c>
      <c r="L217" s="147">
        <v>5.185185185185185</v>
      </c>
      <c r="M217" s="147">
        <v>5.109489051094891</v>
      </c>
      <c r="N217" s="147">
        <v>4.957507082152974</v>
      </c>
      <c r="O217" s="147">
        <v>4.867872044506259</v>
      </c>
      <c r="P217" s="147">
        <v>4.915730337078652</v>
      </c>
      <c r="Q217" s="147">
        <v>5.033012139235273</v>
      </c>
      <c r="R217" s="147">
        <v>4.922644163150492</v>
      </c>
      <c r="S217" s="147">
        <v>4.978662873399716</v>
      </c>
      <c r="T217" s="147">
        <v>5.014326647564469</v>
      </c>
      <c r="U217" s="147">
        <v>5.0215208034433285</v>
      </c>
      <c r="V217" s="147">
        <v>5.0724637681159415</v>
      </c>
      <c r="W217" s="147">
        <v>5.116959064327485</v>
      </c>
      <c r="X217" s="143">
        <f t="shared" si="122"/>
        <v>5.116959064327485</v>
      </c>
      <c r="Y217" s="143">
        <f t="shared" si="123"/>
        <v>5.116959064327485</v>
      </c>
      <c r="Z217" s="143">
        <f t="shared" si="124"/>
        <v>5.116959064327485</v>
      </c>
      <c r="AA217" s="143">
        <f t="shared" si="125"/>
        <v>5.116959064327485</v>
      </c>
      <c r="AB217" s="143">
        <f t="shared" si="126"/>
        <v>5.116959064327485</v>
      </c>
      <c r="AC217" s="143">
        <f t="shared" si="127"/>
        <v>5.116959064327485</v>
      </c>
      <c r="AD217" s="143">
        <f t="shared" si="128"/>
        <v>5.116959064327485</v>
      </c>
      <c r="AF217" s="128" t="str">
        <f>'EL'!E17</f>
        <v>LPD a granel   </v>
      </c>
      <c r="AG217" s="150">
        <f>'EL'!H17</f>
        <v>5.116959064327485</v>
      </c>
    </row>
    <row r="218" spans="1:33" ht="11.25">
      <c r="A218" s="117"/>
      <c r="B218" s="166" t="s">
        <v>3</v>
      </c>
      <c r="C218" s="147">
        <v>5.079825834542815</v>
      </c>
      <c r="D218" s="147">
        <v>5.041134578044729</v>
      </c>
      <c r="E218" s="147">
        <v>4.943502824858757</v>
      </c>
      <c r="F218" s="147">
        <v>4.964539007092199</v>
      </c>
      <c r="G218" s="147">
        <v>4.971590909090909</v>
      </c>
      <c r="H218" s="147">
        <v>5.035971223021583</v>
      </c>
      <c r="I218" s="147">
        <v>5.102040816326531</v>
      </c>
      <c r="J218" s="147">
        <v>5.154639175257732</v>
      </c>
      <c r="K218" s="147">
        <v>5.200594353640415</v>
      </c>
      <c r="L218" s="147">
        <v>5.185185185185185</v>
      </c>
      <c r="M218" s="147">
        <v>5.109489051094891</v>
      </c>
      <c r="N218" s="147">
        <v>4.957507082152974</v>
      </c>
      <c r="O218" s="147">
        <v>4.867872044506259</v>
      </c>
      <c r="P218" s="147">
        <v>4.915730337078652</v>
      </c>
      <c r="Q218" s="147">
        <v>5.033012139235273</v>
      </c>
      <c r="R218" s="147">
        <v>4.922644163150492</v>
      </c>
      <c r="S218" s="147">
        <v>4.978662873399716</v>
      </c>
      <c r="T218" s="147">
        <v>5.014326647564469</v>
      </c>
      <c r="U218" s="147">
        <v>5.0215208034433285</v>
      </c>
      <c r="V218" s="147">
        <v>5.0724637681159415</v>
      </c>
      <c r="W218" s="147">
        <v>5.116959064327485</v>
      </c>
      <c r="X218" s="143">
        <f t="shared" si="122"/>
        <v>5.116959064327485</v>
      </c>
      <c r="Y218" s="143">
        <f t="shared" si="123"/>
        <v>5.116959064327485</v>
      </c>
      <c r="Z218" s="143">
        <f t="shared" si="124"/>
        <v>5.116959064327485</v>
      </c>
      <c r="AA218" s="143">
        <f t="shared" si="125"/>
        <v>5.116959064327485</v>
      </c>
      <c r="AB218" s="143">
        <f t="shared" si="126"/>
        <v>5.116959064327485</v>
      </c>
      <c r="AC218" s="143">
        <f t="shared" si="127"/>
        <v>5.116959064327485</v>
      </c>
      <c r="AD218" s="143">
        <f t="shared" si="128"/>
        <v>5.116959064327485</v>
      </c>
      <c r="AF218" s="128" t="str">
        <f>AF217</f>
        <v>LPD a granel   </v>
      </c>
      <c r="AG218" s="150">
        <f>AG217</f>
        <v>5.116959064327485</v>
      </c>
    </row>
    <row r="219" spans="1:33" ht="11.25">
      <c r="A219" s="117" t="str">
        <f t="shared" si="121"/>
        <v>Otras LP en pequeños envases  04022111 + 04022191 + 04022911 + 04022915 + 04022991</v>
      </c>
      <c r="B219" s="165" t="s">
        <v>2</v>
      </c>
      <c r="C219" s="147">
        <v>7.271407837445573</v>
      </c>
      <c r="D219" s="147">
        <v>7.216024067429741</v>
      </c>
      <c r="E219" s="147">
        <v>7.076271186440678</v>
      </c>
      <c r="F219" s="147">
        <v>7.1063829787234045</v>
      </c>
      <c r="G219" s="147">
        <v>7.1164772727272725</v>
      </c>
      <c r="H219" s="147">
        <v>7.208633093525181</v>
      </c>
      <c r="I219" s="147">
        <v>7.303206997084549</v>
      </c>
      <c r="J219" s="147">
        <v>7.378497790868925</v>
      </c>
      <c r="K219" s="147">
        <v>7.444279346210995</v>
      </c>
      <c r="L219" s="147">
        <v>7.4222222222222225</v>
      </c>
      <c r="M219" s="147">
        <v>7.313868613138687</v>
      </c>
      <c r="N219" s="147">
        <v>7.096317280453257</v>
      </c>
      <c r="O219" s="147">
        <v>6.968011126564674</v>
      </c>
      <c r="P219" s="147">
        <v>7.036516853932585</v>
      </c>
      <c r="Q219" s="147">
        <v>7.204397376448206</v>
      </c>
      <c r="R219" s="147">
        <v>7.046413502109705</v>
      </c>
      <c r="S219" s="147">
        <v>7.126600284495022</v>
      </c>
      <c r="T219" s="147">
        <v>7.177650429799427</v>
      </c>
      <c r="U219" s="147">
        <v>7.187948350071736</v>
      </c>
      <c r="V219" s="147">
        <v>7.260869565217392</v>
      </c>
      <c r="W219" s="147">
        <v>7.324561403508772</v>
      </c>
      <c r="X219" s="143">
        <f t="shared" si="122"/>
        <v>7.324561403508772</v>
      </c>
      <c r="Y219" s="143">
        <f t="shared" si="123"/>
        <v>7.324561403508772</v>
      </c>
      <c r="Z219" s="143">
        <f t="shared" si="124"/>
        <v>7.324561403508772</v>
      </c>
      <c r="AA219" s="143">
        <f t="shared" si="125"/>
        <v>7.324561403508772</v>
      </c>
      <c r="AB219" s="143">
        <f t="shared" si="126"/>
        <v>7.324561403508772</v>
      </c>
      <c r="AC219" s="143">
        <f t="shared" si="127"/>
        <v>7.324561403508772</v>
      </c>
      <c r="AD219" s="143">
        <f t="shared" si="128"/>
        <v>7.324561403508772</v>
      </c>
      <c r="AF219" s="128" t="str">
        <f>'EL'!E18</f>
        <v>Otras LP en pequeños envases  </v>
      </c>
      <c r="AG219" s="150">
        <f>'EL'!H18</f>
        <v>7.324561403508772</v>
      </c>
    </row>
    <row r="220" spans="1:33" ht="11.25">
      <c r="A220" s="117"/>
      <c r="B220" s="166" t="s">
        <v>3</v>
      </c>
      <c r="C220" s="147">
        <v>7.271407837445573</v>
      </c>
      <c r="D220" s="147">
        <v>7.216024067429741</v>
      </c>
      <c r="E220" s="147">
        <v>7.076271186440678</v>
      </c>
      <c r="F220" s="147">
        <v>7.1063829787234045</v>
      </c>
      <c r="G220" s="147">
        <v>7.1164772727272725</v>
      </c>
      <c r="H220" s="147">
        <v>7.208633093525181</v>
      </c>
      <c r="I220" s="147">
        <v>7.303206997084549</v>
      </c>
      <c r="J220" s="147">
        <v>7.378497790868925</v>
      </c>
      <c r="K220" s="147">
        <v>7.444279346210995</v>
      </c>
      <c r="L220" s="147">
        <v>7.4222222222222225</v>
      </c>
      <c r="M220" s="147">
        <v>7.313868613138687</v>
      </c>
      <c r="N220" s="147">
        <v>7.096317280453257</v>
      </c>
      <c r="O220" s="147">
        <v>6.968011126564674</v>
      </c>
      <c r="P220" s="147">
        <v>7.036516853932585</v>
      </c>
      <c r="Q220" s="147">
        <v>7.204397376448206</v>
      </c>
      <c r="R220" s="147">
        <v>7.046413502109705</v>
      </c>
      <c r="S220" s="147">
        <v>7.126600284495022</v>
      </c>
      <c r="T220" s="147">
        <v>7.177650429799427</v>
      </c>
      <c r="U220" s="147">
        <v>7.187948350071736</v>
      </c>
      <c r="V220" s="147">
        <v>7.260869565217392</v>
      </c>
      <c r="W220" s="147">
        <v>7.324561403508772</v>
      </c>
      <c r="X220" s="143">
        <f t="shared" si="122"/>
        <v>7.324561403508772</v>
      </c>
      <c r="Y220" s="143">
        <f t="shared" si="123"/>
        <v>7.324561403508772</v>
      </c>
      <c r="Z220" s="143">
        <f t="shared" si="124"/>
        <v>7.324561403508772</v>
      </c>
      <c r="AA220" s="143">
        <f t="shared" si="125"/>
        <v>7.324561403508772</v>
      </c>
      <c r="AB220" s="143">
        <f t="shared" si="126"/>
        <v>7.324561403508772</v>
      </c>
      <c r="AC220" s="143">
        <f t="shared" si="127"/>
        <v>7.324561403508772</v>
      </c>
      <c r="AD220" s="143">
        <f t="shared" si="128"/>
        <v>7.324561403508772</v>
      </c>
      <c r="AF220" s="128" t="str">
        <f>AF219</f>
        <v>Otras LP en pequeños envases  </v>
      </c>
      <c r="AG220" s="150">
        <f>AG219</f>
        <v>7.324561403508772</v>
      </c>
    </row>
    <row r="221" spans="1:33" ht="11.25">
      <c r="A221" s="117" t="str">
        <f t="shared" si="121"/>
        <v>Otras LP a granel   04022118 + 04022199 + 04022919 + 04022999</v>
      </c>
      <c r="B221" s="165" t="s">
        <v>2</v>
      </c>
      <c r="C221" s="147">
        <v>7.547169811320754</v>
      </c>
      <c r="D221" s="147">
        <v>7.489685658809312</v>
      </c>
      <c r="E221" s="147">
        <v>7.344632768361582</v>
      </c>
      <c r="F221" s="147">
        <v>7.375886524822695</v>
      </c>
      <c r="G221" s="147">
        <v>7.386363636363637</v>
      </c>
      <c r="H221" s="147">
        <v>7.482014388489209</v>
      </c>
      <c r="I221" s="147">
        <v>7.5801749271137036</v>
      </c>
      <c r="J221" s="147">
        <v>7.658321060382916</v>
      </c>
      <c r="K221" s="147">
        <v>7.726597325408617</v>
      </c>
      <c r="L221" s="147">
        <v>7.703703703703703</v>
      </c>
      <c r="M221" s="147">
        <v>7.591240875912409</v>
      </c>
      <c r="N221" s="147">
        <v>7.365439093484419</v>
      </c>
      <c r="O221" s="147">
        <v>7.232267037552156</v>
      </c>
      <c r="P221" s="147">
        <v>7.3033707865168545</v>
      </c>
      <c r="Q221" s="147">
        <v>7.477618035435263</v>
      </c>
      <c r="R221" s="147">
        <v>7.313642756680732</v>
      </c>
      <c r="S221" s="147">
        <v>7.396870554765292</v>
      </c>
      <c r="T221" s="147">
        <v>7.449856733524355</v>
      </c>
      <c r="U221" s="147">
        <v>7.4605451936872305</v>
      </c>
      <c r="V221" s="147">
        <v>7.536231884057971</v>
      </c>
      <c r="W221" s="147">
        <v>7.60233918128655</v>
      </c>
      <c r="X221" s="143">
        <f t="shared" si="122"/>
        <v>7.60233918128655</v>
      </c>
      <c r="Y221" s="143">
        <f t="shared" si="123"/>
        <v>7.60233918128655</v>
      </c>
      <c r="Z221" s="143">
        <f t="shared" si="124"/>
        <v>7.60233918128655</v>
      </c>
      <c r="AA221" s="143">
        <f t="shared" si="125"/>
        <v>7.60233918128655</v>
      </c>
      <c r="AB221" s="143">
        <f t="shared" si="126"/>
        <v>7.60233918128655</v>
      </c>
      <c r="AC221" s="143">
        <f t="shared" si="127"/>
        <v>7.60233918128655</v>
      </c>
      <c r="AD221" s="143">
        <f t="shared" si="128"/>
        <v>7.60233918128655</v>
      </c>
      <c r="AF221" s="128" t="str">
        <f>'EL'!E19</f>
        <v>Otras LP a granel   </v>
      </c>
      <c r="AG221" s="150">
        <f>'EL'!H19</f>
        <v>7.60233918128655</v>
      </c>
    </row>
    <row r="222" spans="1:33" ht="11.25">
      <c r="A222" s="117"/>
      <c r="B222" s="166" t="s">
        <v>3</v>
      </c>
      <c r="C222" s="147">
        <v>7.547169811320754</v>
      </c>
      <c r="D222" s="147">
        <v>7.489685658809312</v>
      </c>
      <c r="E222" s="147">
        <v>7.344632768361582</v>
      </c>
      <c r="F222" s="147">
        <v>7.375886524822695</v>
      </c>
      <c r="G222" s="147">
        <v>7.386363636363637</v>
      </c>
      <c r="H222" s="147">
        <v>7.482014388489209</v>
      </c>
      <c r="I222" s="147">
        <v>7.5801749271137036</v>
      </c>
      <c r="J222" s="147">
        <v>7.658321060382916</v>
      </c>
      <c r="K222" s="147">
        <v>7.726597325408617</v>
      </c>
      <c r="L222" s="147">
        <v>7.703703703703703</v>
      </c>
      <c r="M222" s="147">
        <v>7.591240875912409</v>
      </c>
      <c r="N222" s="147">
        <v>7.365439093484419</v>
      </c>
      <c r="O222" s="147">
        <v>7.232267037552156</v>
      </c>
      <c r="P222" s="147">
        <v>7.3033707865168545</v>
      </c>
      <c r="Q222" s="147">
        <v>7.477618035435263</v>
      </c>
      <c r="R222" s="147">
        <v>7.313642756680732</v>
      </c>
      <c r="S222" s="147">
        <v>7.396870554765292</v>
      </c>
      <c r="T222" s="147">
        <v>7.449856733524355</v>
      </c>
      <c r="U222" s="147">
        <v>7.4605451936872305</v>
      </c>
      <c r="V222" s="147">
        <v>7.536231884057971</v>
      </c>
      <c r="W222" s="147">
        <v>7.60233918128655</v>
      </c>
      <c r="X222" s="143">
        <f t="shared" si="122"/>
        <v>7.60233918128655</v>
      </c>
      <c r="Y222" s="143">
        <f t="shared" si="123"/>
        <v>7.60233918128655</v>
      </c>
      <c r="Z222" s="143">
        <f t="shared" si="124"/>
        <v>7.60233918128655</v>
      </c>
      <c r="AA222" s="143">
        <f t="shared" si="125"/>
        <v>7.60233918128655</v>
      </c>
      <c r="AB222" s="143">
        <f t="shared" si="126"/>
        <v>7.60233918128655</v>
      </c>
      <c r="AC222" s="143">
        <f t="shared" si="127"/>
        <v>7.60233918128655</v>
      </c>
      <c r="AD222" s="143">
        <f t="shared" si="128"/>
        <v>7.60233918128655</v>
      </c>
      <c r="AF222" s="128" t="str">
        <f>AF221</f>
        <v>Otras LP a granel   </v>
      </c>
      <c r="AG222" s="150">
        <f>AG221</f>
        <v>7.60233918128655</v>
      </c>
    </row>
    <row r="223" spans="1:33" ht="11.25">
      <c r="A223" s="117" t="str">
        <f t="shared" si="121"/>
        <v>Mantequilla         40510</v>
      </c>
      <c r="B223" s="165" t="s">
        <v>2</v>
      </c>
      <c r="C223" s="147">
        <v>11.586454704561476</v>
      </c>
      <c r="D223" s="147">
        <v>11.498204731928706</v>
      </c>
      <c r="E223" s="147">
        <v>11.275518773224375</v>
      </c>
      <c r="F223" s="147">
        <v>11.323499704174266</v>
      </c>
      <c r="G223" s="147">
        <v>11.339584220799514</v>
      </c>
      <c r="H223" s="147">
        <v>11.48642775747174</v>
      </c>
      <c r="I223" s="147">
        <v>11.637124331549355</v>
      </c>
      <c r="J223" s="147">
        <v>11.757094685482853</v>
      </c>
      <c r="K223" s="147">
        <v>11.861912765888347</v>
      </c>
      <c r="L223" s="147">
        <v>11.826766357693122</v>
      </c>
      <c r="M223" s="147">
        <v>11.65411283422315</v>
      </c>
      <c r="N223" s="147">
        <v>11.307460752751922</v>
      </c>
      <c r="O223" s="147">
        <v>11.103014313550567</v>
      </c>
      <c r="P223" s="147">
        <v>11.212173162138846</v>
      </c>
      <c r="Q223" s="147">
        <v>11.479678453189702</v>
      </c>
      <c r="R223" s="147">
        <v>11.22794274464537</v>
      </c>
      <c r="S223" s="147">
        <v>11.355714497073768</v>
      </c>
      <c r="T223" s="147">
        <v>11.437059156794923</v>
      </c>
      <c r="U223" s="147">
        <v>11.453468136933797</v>
      </c>
      <c r="V223" s="147">
        <v>11.569662741221531</v>
      </c>
      <c r="W223" s="147">
        <v>11.67115101088137</v>
      </c>
      <c r="X223" s="143">
        <f t="shared" si="122"/>
        <v>11.67115101088137</v>
      </c>
      <c r="Y223" s="143">
        <f t="shared" si="123"/>
        <v>11.67115101088137</v>
      </c>
      <c r="Z223" s="143">
        <f t="shared" si="124"/>
        <v>11.67115101088137</v>
      </c>
      <c r="AA223" s="143">
        <f t="shared" si="125"/>
        <v>11.67115101088137</v>
      </c>
      <c r="AB223" s="143">
        <f t="shared" si="126"/>
        <v>11.67115101088137</v>
      </c>
      <c r="AC223" s="143">
        <f t="shared" si="127"/>
        <v>11.67115101088137</v>
      </c>
      <c r="AD223" s="143">
        <f t="shared" si="128"/>
        <v>11.67115101088137</v>
      </c>
      <c r="AF223" s="128" t="str">
        <f>'EL'!E20</f>
        <v>Mantequilla         </v>
      </c>
      <c r="AG223" s="150">
        <f>'EL'!H20</f>
        <v>11.67115101088137</v>
      </c>
    </row>
    <row r="224" spans="1:33" ht="11.25">
      <c r="A224" s="117"/>
      <c r="B224" s="166" t="s">
        <v>3</v>
      </c>
      <c r="C224" s="147">
        <v>11.586454704561476</v>
      </c>
      <c r="D224" s="147">
        <v>11.498204731928706</v>
      </c>
      <c r="E224" s="147">
        <v>11.275518773224375</v>
      </c>
      <c r="F224" s="147">
        <v>11.323499704174266</v>
      </c>
      <c r="G224" s="147">
        <v>11.339584220799514</v>
      </c>
      <c r="H224" s="147">
        <v>11.48642775747174</v>
      </c>
      <c r="I224" s="147">
        <v>11.637124331549355</v>
      </c>
      <c r="J224" s="147">
        <v>11.757094685482853</v>
      </c>
      <c r="K224" s="147">
        <v>11.861912765888347</v>
      </c>
      <c r="L224" s="147">
        <v>11.826766357693122</v>
      </c>
      <c r="M224" s="147">
        <v>11.65411283422315</v>
      </c>
      <c r="N224" s="147">
        <v>11.307460752751922</v>
      </c>
      <c r="O224" s="147">
        <v>11.103014313550567</v>
      </c>
      <c r="P224" s="147">
        <v>11.212173162138846</v>
      </c>
      <c r="Q224" s="147">
        <v>11.479678453189702</v>
      </c>
      <c r="R224" s="147">
        <v>11.22794274464537</v>
      </c>
      <c r="S224" s="147">
        <v>11.355714497073768</v>
      </c>
      <c r="T224" s="147">
        <v>11.437059156794923</v>
      </c>
      <c r="U224" s="147">
        <v>11.453468136933797</v>
      </c>
      <c r="V224" s="147">
        <v>11.569662741221531</v>
      </c>
      <c r="W224" s="147">
        <v>11.67115101088137</v>
      </c>
      <c r="X224" s="143">
        <f t="shared" si="122"/>
        <v>11.67115101088137</v>
      </c>
      <c r="Y224" s="143">
        <f t="shared" si="123"/>
        <v>11.67115101088137</v>
      </c>
      <c r="Z224" s="143">
        <f t="shared" si="124"/>
        <v>11.67115101088137</v>
      </c>
      <c r="AA224" s="143">
        <f t="shared" si="125"/>
        <v>11.67115101088137</v>
      </c>
      <c r="AB224" s="143">
        <f t="shared" si="126"/>
        <v>11.67115101088137</v>
      </c>
      <c r="AC224" s="143">
        <f t="shared" si="127"/>
        <v>11.67115101088137</v>
      </c>
      <c r="AD224" s="143">
        <f t="shared" si="128"/>
        <v>11.67115101088137</v>
      </c>
      <c r="AF224" s="128" t="str">
        <f>AF223</f>
        <v>Mantequilla         </v>
      </c>
      <c r="AG224" s="150">
        <f>AG223</f>
        <v>11.67115101088137</v>
      </c>
    </row>
    <row r="225" spans="1:33" ht="11.25">
      <c r="A225" s="117" t="str">
        <f t="shared" si="121"/>
        <v>Aceite de mantequilla      40590</v>
      </c>
      <c r="B225" s="165" t="s">
        <v>2</v>
      </c>
      <c r="C225" s="147">
        <v>14.48476052249637</v>
      </c>
      <c r="D225" s="147">
        <v>14.374435168253255</v>
      </c>
      <c r="E225" s="147">
        <v>14.096045197740112</v>
      </c>
      <c r="F225" s="147">
        <v>14.156028368794326</v>
      </c>
      <c r="G225" s="147">
        <v>14.176136363636363</v>
      </c>
      <c r="H225" s="147">
        <v>14.359712230215829</v>
      </c>
      <c r="I225" s="147">
        <v>14.548104956268222</v>
      </c>
      <c r="J225" s="147">
        <v>14.698085419734904</v>
      </c>
      <c r="K225" s="147">
        <v>14.829123328380385</v>
      </c>
      <c r="L225" s="147">
        <v>14.785185185185185</v>
      </c>
      <c r="M225" s="147">
        <v>14.569343065693431</v>
      </c>
      <c r="N225" s="147">
        <v>14.13597733711048</v>
      </c>
      <c r="O225" s="147">
        <v>13.88038942976356</v>
      </c>
      <c r="P225" s="147">
        <v>14.01685393258427</v>
      </c>
      <c r="Q225" s="147">
        <v>14.351274614162293</v>
      </c>
      <c r="R225" s="147">
        <v>14.036568213783404</v>
      </c>
      <c r="S225" s="147">
        <v>14.196301564722619</v>
      </c>
      <c r="T225" s="147">
        <v>14.297994269340974</v>
      </c>
      <c r="U225" s="147">
        <v>14.31850789096126</v>
      </c>
      <c r="V225" s="147">
        <v>14.463768115942027</v>
      </c>
      <c r="W225" s="147">
        <v>14.5906432748538</v>
      </c>
      <c r="X225" s="143">
        <f t="shared" si="122"/>
        <v>14.5906432748538</v>
      </c>
      <c r="Y225" s="143">
        <f t="shared" si="123"/>
        <v>14.5906432748538</v>
      </c>
      <c r="Z225" s="143">
        <f t="shared" si="124"/>
        <v>14.5906432748538</v>
      </c>
      <c r="AA225" s="143">
        <f t="shared" si="125"/>
        <v>14.5906432748538</v>
      </c>
      <c r="AB225" s="143">
        <f t="shared" si="126"/>
        <v>14.5906432748538</v>
      </c>
      <c r="AC225" s="143">
        <f t="shared" si="127"/>
        <v>14.5906432748538</v>
      </c>
      <c r="AD225" s="143">
        <f t="shared" si="128"/>
        <v>14.5906432748538</v>
      </c>
      <c r="AF225" s="128" t="str">
        <f>'EL'!E21</f>
        <v>Aceite de mantequilla      </v>
      </c>
      <c r="AG225" s="150">
        <f>'EL'!H21</f>
        <v>14.5906432748538</v>
      </c>
    </row>
    <row r="226" spans="1:33" ht="11.25">
      <c r="A226" s="117"/>
      <c r="B226" s="166" t="s">
        <v>3</v>
      </c>
      <c r="C226" s="147">
        <v>14.48476052249637</v>
      </c>
      <c r="D226" s="147">
        <v>14.374435168253255</v>
      </c>
      <c r="E226" s="147">
        <v>14.096045197740112</v>
      </c>
      <c r="F226" s="147">
        <v>14.156028368794326</v>
      </c>
      <c r="G226" s="147">
        <v>14.176136363636363</v>
      </c>
      <c r="H226" s="147">
        <v>14.359712230215829</v>
      </c>
      <c r="I226" s="147">
        <v>14.548104956268222</v>
      </c>
      <c r="J226" s="147">
        <v>14.698085419734904</v>
      </c>
      <c r="K226" s="147">
        <v>14.829123328380385</v>
      </c>
      <c r="L226" s="147">
        <v>14.785185185185185</v>
      </c>
      <c r="M226" s="147">
        <v>14.569343065693431</v>
      </c>
      <c r="N226" s="147">
        <v>14.13597733711048</v>
      </c>
      <c r="O226" s="147">
        <v>13.88038942976356</v>
      </c>
      <c r="P226" s="147">
        <v>14.01685393258427</v>
      </c>
      <c r="Q226" s="147">
        <v>14.351274614162293</v>
      </c>
      <c r="R226" s="147">
        <v>14.036568213783404</v>
      </c>
      <c r="S226" s="147">
        <v>14.196301564722619</v>
      </c>
      <c r="T226" s="147">
        <v>14.297994269340974</v>
      </c>
      <c r="U226" s="147">
        <v>14.31850789096126</v>
      </c>
      <c r="V226" s="147">
        <v>14.463768115942027</v>
      </c>
      <c r="W226" s="147">
        <v>14.5906432748538</v>
      </c>
      <c r="X226" s="143">
        <f t="shared" si="122"/>
        <v>14.5906432748538</v>
      </c>
      <c r="Y226" s="143">
        <f t="shared" si="123"/>
        <v>14.5906432748538</v>
      </c>
      <c r="Z226" s="143">
        <f t="shared" si="124"/>
        <v>14.5906432748538</v>
      </c>
      <c r="AA226" s="143">
        <f t="shared" si="125"/>
        <v>14.5906432748538</v>
      </c>
      <c r="AB226" s="143">
        <f t="shared" si="126"/>
        <v>14.5906432748538</v>
      </c>
      <c r="AC226" s="143">
        <f t="shared" si="127"/>
        <v>14.5906432748538</v>
      </c>
      <c r="AD226" s="143">
        <f t="shared" si="128"/>
        <v>14.5906432748538</v>
      </c>
      <c r="AF226" s="128" t="str">
        <f>AF225</f>
        <v>Aceite de mantequilla      </v>
      </c>
      <c r="AG226" s="150">
        <f>AG225</f>
        <v>14.5906432748538</v>
      </c>
    </row>
    <row r="227" spans="1:33" ht="11.25">
      <c r="A227" s="117" t="str">
        <f t="shared" si="121"/>
        <v>Q. Mozzarella fr.exportación   (8*) (8") TARIC    04061030</v>
      </c>
      <c r="B227" s="165" t="s">
        <v>2</v>
      </c>
      <c r="C227" s="147">
        <v>5.352948937854598</v>
      </c>
      <c r="D227" s="147">
        <v>5.312177398214926</v>
      </c>
      <c r="E227" s="147">
        <v>5.20929635336415</v>
      </c>
      <c r="F227" s="147">
        <v>5.231463571889104</v>
      </c>
      <c r="G227" s="147">
        <v>5.238894628099174</v>
      </c>
      <c r="H227" s="147">
        <v>5.306736429038588</v>
      </c>
      <c r="I227" s="147">
        <v>5.37635833554201</v>
      </c>
      <c r="J227" s="147">
        <v>5.431784710135226</v>
      </c>
      <c r="K227" s="147">
        <v>5.4802107253816015</v>
      </c>
      <c r="L227" s="147">
        <v>5.463973063973064</v>
      </c>
      <c r="M227" s="147">
        <v>5.3842070338420704</v>
      </c>
      <c r="N227" s="147">
        <v>5.22405356682977</v>
      </c>
      <c r="O227" s="147">
        <v>5.129599190795297</v>
      </c>
      <c r="P227" s="147">
        <v>5.18003064351379</v>
      </c>
      <c r="Q227" s="147">
        <v>5.3036182464616894</v>
      </c>
      <c r="R227" s="147">
        <v>5.187316199974428</v>
      </c>
      <c r="S227" s="147">
        <v>5.246346825294195</v>
      </c>
      <c r="T227" s="147">
        <v>5.283928106277676</v>
      </c>
      <c r="U227" s="147">
        <v>5.291509064823268</v>
      </c>
      <c r="V227" s="147">
        <v>5.345191040843215</v>
      </c>
      <c r="W227" s="147">
        <v>5.392078681552366</v>
      </c>
      <c r="X227" s="143">
        <f t="shared" si="122"/>
        <v>5.392078681552366</v>
      </c>
      <c r="Y227" s="143">
        <f t="shared" si="123"/>
        <v>5.392078681552366</v>
      </c>
      <c r="Z227" s="143">
        <f t="shared" si="124"/>
        <v>5.392078681552366</v>
      </c>
      <c r="AA227" s="143">
        <f t="shared" si="125"/>
        <v>5.392078681552366</v>
      </c>
      <c r="AB227" s="143">
        <f t="shared" si="126"/>
        <v>5.392078681552366</v>
      </c>
      <c r="AC227" s="143">
        <f t="shared" si="127"/>
        <v>5.392078681552366</v>
      </c>
      <c r="AD227" s="143">
        <f t="shared" si="128"/>
        <v>5.392078681552366</v>
      </c>
      <c r="AF227" s="128" t="str">
        <f>'EL'!E24</f>
        <v>Q. Mozzarella fr.exportación   (8*) (8")</v>
      </c>
      <c r="AG227" s="150">
        <f>'EL'!H24</f>
        <v>5.392078681552366</v>
      </c>
    </row>
    <row r="228" spans="1:33" ht="11.25">
      <c r="A228" s="117" t="str">
        <f t="shared" si="121"/>
        <v>Q. Mozzarella fr.importación   (8*)(8")  TARIC    04061030</v>
      </c>
      <c r="B228" s="166" t="s">
        <v>3</v>
      </c>
      <c r="C228" s="147">
        <v>5.352948937854598</v>
      </c>
      <c r="D228" s="147">
        <v>5.312177398214926</v>
      </c>
      <c r="E228" s="147">
        <v>5.20929635336415</v>
      </c>
      <c r="F228" s="147">
        <v>5.231463571889104</v>
      </c>
      <c r="G228" s="147">
        <v>5.238894628099174</v>
      </c>
      <c r="H228" s="147">
        <v>5.306736429038588</v>
      </c>
      <c r="I228" s="147">
        <v>5.37635833554201</v>
      </c>
      <c r="J228" s="147">
        <v>5.431784710135226</v>
      </c>
      <c r="K228" s="147">
        <v>5.4802107253816015</v>
      </c>
      <c r="L228" s="147">
        <v>5.463973063973064</v>
      </c>
      <c r="M228" s="147">
        <v>5.3842070338420704</v>
      </c>
      <c r="N228" s="147">
        <v>5.22405356682977</v>
      </c>
      <c r="O228" s="147">
        <v>5.129599190795297</v>
      </c>
      <c r="P228" s="147">
        <v>5.18003064351379</v>
      </c>
      <c r="Q228" s="147">
        <v>5.3036182464616894</v>
      </c>
      <c r="R228" s="147">
        <v>5.187316199974428</v>
      </c>
      <c r="S228" s="147">
        <v>5.246346825294195</v>
      </c>
      <c r="T228" s="147">
        <v>5.283928106277676</v>
      </c>
      <c r="U228" s="147">
        <v>5.291509064823268</v>
      </c>
      <c r="V228" s="147">
        <v>5.345191040843215</v>
      </c>
      <c r="W228" s="147">
        <v>5.392078681552366</v>
      </c>
      <c r="X228" s="143">
        <f t="shared" si="122"/>
        <v>5.392078681552366</v>
      </c>
      <c r="Y228" s="143">
        <f t="shared" si="123"/>
        <v>5.392078681552366</v>
      </c>
      <c r="Z228" s="143">
        <f t="shared" si="124"/>
        <v>5.392078681552366</v>
      </c>
      <c r="AA228" s="143">
        <f t="shared" si="125"/>
        <v>5.392078681552366</v>
      </c>
      <c r="AB228" s="143">
        <f t="shared" si="126"/>
        <v>5.392078681552366</v>
      </c>
      <c r="AC228" s="143">
        <f t="shared" si="127"/>
        <v>5.392078681552366</v>
      </c>
      <c r="AD228" s="143">
        <f t="shared" si="128"/>
        <v>5.392078681552366</v>
      </c>
      <c r="AF228" s="128" t="str">
        <f>'EL'!E23</f>
        <v>Q. Mozzarella fr.importación   (8*)(8")  </v>
      </c>
      <c r="AG228" s="150">
        <f>'EL'!H23</f>
        <v>5.392078681552366</v>
      </c>
    </row>
    <row r="229" spans="1:33" ht="11.25">
      <c r="A229" s="117" t="str">
        <f t="shared" si="121"/>
        <v>Otros Q.  fres.exportación   (9*) (10") TARIC    04061050  y  04061080</v>
      </c>
      <c r="B229" s="165" t="s">
        <v>2</v>
      </c>
      <c r="C229" s="147">
        <v>3.37404570010702</v>
      </c>
      <c r="D229" s="147">
        <v>3.3483467742242876</v>
      </c>
      <c r="E229" s="147">
        <v>3.283499275951606</v>
      </c>
      <c r="F229" s="147">
        <v>3.2974716132960813</v>
      </c>
      <c r="G229" s="147">
        <v>3.302155521837695</v>
      </c>
      <c r="H229" s="147">
        <v>3.344917248019766</v>
      </c>
      <c r="I229" s="147">
        <v>3.3888010020025328</v>
      </c>
      <c r="J229" s="147">
        <v>3.423737094806682</v>
      </c>
      <c r="K229" s="147">
        <v>3.454260753898569</v>
      </c>
      <c r="L229" s="147">
        <v>3.444025907220351</v>
      </c>
      <c r="M229" s="147">
        <v>3.3937481567499814</v>
      </c>
      <c r="N229" s="147">
        <v>3.292800973617191</v>
      </c>
      <c r="O229" s="147">
        <v>3.2332649337604136</v>
      </c>
      <c r="P229" s="147">
        <v>3.265052650805811</v>
      </c>
      <c r="Q229" s="147">
        <v>3.342951809784155</v>
      </c>
      <c r="R229" s="147">
        <v>3.2696448486269163</v>
      </c>
      <c r="S229" s="147">
        <v>3.3068527558659135</v>
      </c>
      <c r="T229" s="147">
        <v>3.330540812856357</v>
      </c>
      <c r="U229" s="147">
        <v>3.335319207135921</v>
      </c>
      <c r="V229" s="147">
        <v>3.3691557788025173</v>
      </c>
      <c r="W229" s="147">
        <v>3.398709776862189</v>
      </c>
      <c r="X229" s="143">
        <f t="shared" si="122"/>
        <v>3.398709776862189</v>
      </c>
      <c r="Y229" s="143">
        <f t="shared" si="123"/>
        <v>3.398709776862189</v>
      </c>
      <c r="Z229" s="143">
        <f t="shared" si="124"/>
        <v>3.398709776862189</v>
      </c>
      <c r="AA229" s="143">
        <f t="shared" si="125"/>
        <v>3.398709776862189</v>
      </c>
      <c r="AB229" s="143">
        <f t="shared" si="126"/>
        <v>3.398709776862189</v>
      </c>
      <c r="AC229" s="143">
        <f t="shared" si="127"/>
        <v>3.398709776862189</v>
      </c>
      <c r="AD229" s="143">
        <f t="shared" si="128"/>
        <v>3.398709776862189</v>
      </c>
      <c r="AF229" s="128" t="str">
        <f>'EL'!E26</f>
        <v>Otros Q.  fres.exportación   (9*) (10")</v>
      </c>
      <c r="AG229" s="150">
        <f>'EL'!H26</f>
        <v>3.398709776862189</v>
      </c>
    </row>
    <row r="230" spans="1:33" ht="11.25">
      <c r="A230" s="117" t="str">
        <f t="shared" si="121"/>
        <v>Otros Q.  fres.importación   (9*) (9") TARIC    04061050  y  04061080</v>
      </c>
      <c r="B230" s="166" t="s">
        <v>3</v>
      </c>
      <c r="C230" s="147">
        <v>3.876940669393499</v>
      </c>
      <c r="D230" s="147">
        <v>3.847411368438466</v>
      </c>
      <c r="E230" s="147">
        <v>3.7728984762883067</v>
      </c>
      <c r="F230" s="147">
        <v>3.7889533634214483</v>
      </c>
      <c r="G230" s="147">
        <v>3.794335399449036</v>
      </c>
      <c r="H230" s="147">
        <v>3.8434706780030523</v>
      </c>
      <c r="I230" s="147">
        <v>3.893895220425833</v>
      </c>
      <c r="J230" s="147">
        <v>3.934038470120944</v>
      </c>
      <c r="K230" s="147">
        <v>3.9691116214147413</v>
      </c>
      <c r="L230" s="147">
        <v>3.957351290684624</v>
      </c>
      <c r="M230" s="147">
        <v>3.8995797389957976</v>
      </c>
      <c r="N230" s="147">
        <v>3.7835865739548455</v>
      </c>
      <c r="O230" s="147">
        <v>3.7151768027984997</v>
      </c>
      <c r="P230" s="147">
        <v>3.751702417432755</v>
      </c>
      <c r="Q230" s="147">
        <v>3.8412122950094316</v>
      </c>
      <c r="R230" s="147">
        <v>3.7569790734347697</v>
      </c>
      <c r="S230" s="147">
        <v>3.799732747101168</v>
      </c>
      <c r="T230" s="147">
        <v>3.8269514630546144</v>
      </c>
      <c r="U230" s="147">
        <v>3.832442067736185</v>
      </c>
      <c r="V230" s="147">
        <v>3.871321914800175</v>
      </c>
      <c r="W230" s="147">
        <v>3.9052808789650895</v>
      </c>
      <c r="X230" s="143">
        <f t="shared" si="122"/>
        <v>3.9052808789650895</v>
      </c>
      <c r="Y230" s="143">
        <f t="shared" si="123"/>
        <v>3.9052808789650895</v>
      </c>
      <c r="Z230" s="143">
        <f t="shared" si="124"/>
        <v>3.9052808789650895</v>
      </c>
      <c r="AA230" s="143">
        <f t="shared" si="125"/>
        <v>3.9052808789650895</v>
      </c>
      <c r="AB230" s="143">
        <f t="shared" si="126"/>
        <v>3.9052808789650895</v>
      </c>
      <c r="AC230" s="143">
        <f t="shared" si="127"/>
        <v>3.9052808789650895</v>
      </c>
      <c r="AD230" s="143">
        <f t="shared" si="128"/>
        <v>3.9052808789650895</v>
      </c>
      <c r="AF230" s="128" t="str">
        <f>'EL'!E25</f>
        <v>Otros Q.  fres.importación   (9*) (9")</v>
      </c>
      <c r="AG230" s="150">
        <f>'EL'!H25</f>
        <v>3.9052808789650895</v>
      </c>
    </row>
    <row r="231" spans="1:33" ht="11.25">
      <c r="A231" s="117" t="str">
        <f t="shared" si="121"/>
        <v>Q. rallado o polvo Exportación (5*)    TARIC:   040620</v>
      </c>
      <c r="B231" s="165" t="s">
        <v>2</v>
      </c>
      <c r="C231" s="147">
        <v>7.329462989840348</v>
      </c>
      <c r="D231" s="147">
        <v>7.273637034035966</v>
      </c>
      <c r="E231" s="147">
        <v>7.13276836158192</v>
      </c>
      <c r="F231" s="147">
        <v>7.163120567375887</v>
      </c>
      <c r="G231" s="147">
        <v>7.173295454545454</v>
      </c>
      <c r="H231" s="147">
        <v>7.266187050359713</v>
      </c>
      <c r="I231" s="147">
        <v>7.361516034985423</v>
      </c>
      <c r="J231" s="147">
        <v>7.437407952871871</v>
      </c>
      <c r="K231" s="147">
        <v>7.503714710252599</v>
      </c>
      <c r="L231" s="147">
        <v>7.481481481481482</v>
      </c>
      <c r="M231" s="147">
        <v>7.372262773722628</v>
      </c>
      <c r="N231" s="147">
        <v>7.152974504249292</v>
      </c>
      <c r="O231" s="147">
        <v>7.0236439499304595</v>
      </c>
      <c r="P231" s="147">
        <v>7.092696629213484</v>
      </c>
      <c r="Q231" s="147">
        <v>7.261917515182323</v>
      </c>
      <c r="R231" s="147">
        <v>7.10267229254571</v>
      </c>
      <c r="S231" s="147">
        <v>7.183499288762447</v>
      </c>
      <c r="T231" s="147">
        <v>7.234957020057307</v>
      </c>
      <c r="U231" s="147">
        <v>7.245337159253944</v>
      </c>
      <c r="V231" s="147">
        <v>7.318840579710145</v>
      </c>
      <c r="W231" s="147">
        <v>7.383040935672515</v>
      </c>
      <c r="X231" s="143">
        <f t="shared" si="122"/>
        <v>7.383040935672515</v>
      </c>
      <c r="Y231" s="143">
        <f t="shared" si="123"/>
        <v>7.383040935672515</v>
      </c>
      <c r="Z231" s="143">
        <f t="shared" si="124"/>
        <v>7.383040935672515</v>
      </c>
      <c r="AA231" s="143">
        <f t="shared" si="125"/>
        <v>7.383040935672515</v>
      </c>
      <c r="AB231" s="143">
        <f t="shared" si="126"/>
        <v>7.383040935672515</v>
      </c>
      <c r="AC231" s="143">
        <f t="shared" si="127"/>
        <v>7.383040935672515</v>
      </c>
      <c r="AD231" s="143">
        <f t="shared" si="128"/>
        <v>7.383040935672515</v>
      </c>
      <c r="AF231" s="128" t="str">
        <f>'EL'!E28</f>
        <v>Q. rallado o polvo Exportación (5*)    </v>
      </c>
      <c r="AG231" s="150">
        <f>'EL'!H28</f>
        <v>7.383040935672515</v>
      </c>
    </row>
    <row r="232" spans="1:33" ht="11.25">
      <c r="A232" s="117" t="str">
        <f t="shared" si="121"/>
        <v>Q. rallado o polvo Importación (5*)    TARIC:   040620</v>
      </c>
      <c r="B232" s="166" t="s">
        <v>3</v>
      </c>
      <c r="C232" s="147">
        <v>7.36695694242864</v>
      </c>
      <c r="D232" s="147">
        <v>7.3108454083024865</v>
      </c>
      <c r="E232" s="147">
        <v>7.169256120527307</v>
      </c>
      <c r="F232" s="147">
        <v>7.199763593380615</v>
      </c>
      <c r="G232" s="147">
        <v>7.20999053030303</v>
      </c>
      <c r="H232" s="147">
        <v>7.303357314148681</v>
      </c>
      <c r="I232" s="147">
        <v>7.399173955296405</v>
      </c>
      <c r="J232" s="147">
        <v>7.4754540991654395</v>
      </c>
      <c r="K232" s="147">
        <v>7.54210004952947</v>
      </c>
      <c r="L232" s="147">
        <v>7.519753086419753</v>
      </c>
      <c r="M232" s="147">
        <v>7.409975669099757</v>
      </c>
      <c r="N232" s="147">
        <v>7.189565627950897</v>
      </c>
      <c r="O232" s="147">
        <v>7.059573481687529</v>
      </c>
      <c r="P232" s="147">
        <v>7.128979400749064</v>
      </c>
      <c r="Q232" s="147">
        <v>7.299065938114774</v>
      </c>
      <c r="R232" s="147">
        <v>7.139006094702298</v>
      </c>
      <c r="S232" s="147">
        <v>7.220246562351826</v>
      </c>
      <c r="T232" s="147">
        <v>7.27196752626552</v>
      </c>
      <c r="U232" s="147">
        <v>7.282400765184121</v>
      </c>
      <c r="V232" s="147">
        <v>7.356280193236715</v>
      </c>
      <c r="W232" s="147">
        <v>7.420808966861599</v>
      </c>
      <c r="X232" s="143">
        <f t="shared" si="122"/>
        <v>7.420808966861599</v>
      </c>
      <c r="Y232" s="143">
        <f t="shared" si="123"/>
        <v>7.420808966861599</v>
      </c>
      <c r="Z232" s="143">
        <f t="shared" si="124"/>
        <v>7.420808966861599</v>
      </c>
      <c r="AA232" s="143">
        <f t="shared" si="125"/>
        <v>7.420808966861599</v>
      </c>
      <c r="AB232" s="143">
        <f t="shared" si="126"/>
        <v>7.420808966861599</v>
      </c>
      <c r="AC232" s="143">
        <f t="shared" si="127"/>
        <v>7.420808966861599</v>
      </c>
      <c r="AD232" s="143">
        <f t="shared" si="128"/>
        <v>7.420808966861599</v>
      </c>
      <c r="AF232" s="128" t="str">
        <f>'EL'!E27</f>
        <v>Q. rallado o polvo Importación (5*)    </v>
      </c>
      <c r="AG232" s="150">
        <f>'EL'!H27</f>
        <v>7.420808966861599</v>
      </c>
    </row>
    <row r="233" spans="1:33" ht="11.25">
      <c r="A233" s="117" t="str">
        <f t="shared" si="121"/>
        <v>Q. de pasta azul Exportación (7*) TARIC:   04064050  y  04064090</v>
      </c>
      <c r="B233" s="165" t="s">
        <v>2</v>
      </c>
      <c r="C233" s="147">
        <v>7.157837445573294</v>
      </c>
      <c r="D233" s="147">
        <v>7.1033187015063115</v>
      </c>
      <c r="E233" s="147">
        <v>6.965748587570621</v>
      </c>
      <c r="F233" s="147">
        <v>6.995390070921985</v>
      </c>
      <c r="G233" s="147">
        <v>7.005326704545454</v>
      </c>
      <c r="H233" s="147">
        <v>7.096043165467626</v>
      </c>
      <c r="I233" s="147">
        <v>7.189139941690962</v>
      </c>
      <c r="J233" s="147">
        <v>7.263254786450662</v>
      </c>
      <c r="K233" s="147">
        <v>7.328008915304605</v>
      </c>
      <c r="L233" s="147">
        <v>7.306296296296296</v>
      </c>
      <c r="M233" s="147">
        <v>7.19963503649635</v>
      </c>
      <c r="N233" s="147">
        <v>6.9854815864022655</v>
      </c>
      <c r="O233" s="147">
        <v>6.859179415855355</v>
      </c>
      <c r="P233" s="147">
        <v>6.926615168539326</v>
      </c>
      <c r="Q233" s="147">
        <v>7.091873605049588</v>
      </c>
      <c r="R233" s="147">
        <v>6.936357243319269</v>
      </c>
      <c r="S233" s="147">
        <v>7.015291607396871</v>
      </c>
      <c r="T233" s="147">
        <v>7.065544412607449</v>
      </c>
      <c r="U233" s="147">
        <v>7.075681492109037</v>
      </c>
      <c r="V233" s="147">
        <v>7.147463768115941</v>
      </c>
      <c r="W233" s="147">
        <v>7.21016081871345</v>
      </c>
      <c r="X233" s="143">
        <f t="shared" si="122"/>
        <v>7.21016081871345</v>
      </c>
      <c r="Y233" s="143">
        <f t="shared" si="123"/>
        <v>7.21016081871345</v>
      </c>
      <c r="Z233" s="143">
        <f t="shared" si="124"/>
        <v>7.21016081871345</v>
      </c>
      <c r="AA233" s="143">
        <f t="shared" si="125"/>
        <v>7.21016081871345</v>
      </c>
      <c r="AB233" s="143">
        <f t="shared" si="126"/>
        <v>7.21016081871345</v>
      </c>
      <c r="AC233" s="143">
        <f t="shared" si="127"/>
        <v>7.21016081871345</v>
      </c>
      <c r="AD233" s="143">
        <f t="shared" si="128"/>
        <v>7.21016081871345</v>
      </c>
      <c r="AF233" s="128" t="str">
        <f>'EL'!E30</f>
        <v>Q. de pasta azul Exportación (7*)</v>
      </c>
      <c r="AG233" s="150">
        <f>'EL'!H30</f>
        <v>7.21016081871345</v>
      </c>
    </row>
    <row r="234" spans="1:33" ht="11.25">
      <c r="A234" s="117" t="str">
        <f t="shared" si="121"/>
        <v>Q. de pasta azul Importación (7*) TARIC:   04064050  y  04064090</v>
      </c>
      <c r="B234" s="166" t="s">
        <v>3</v>
      </c>
      <c r="C234" s="147">
        <v>7.111756168359942</v>
      </c>
      <c r="D234" s="147">
        <v>7.057588409262621</v>
      </c>
      <c r="E234" s="147">
        <v>6.9209039548022595</v>
      </c>
      <c r="F234" s="147">
        <v>6.950354609929078</v>
      </c>
      <c r="G234" s="147">
        <v>6.9602272727272725</v>
      </c>
      <c r="H234" s="147">
        <v>7.050359712230216</v>
      </c>
      <c r="I234" s="147">
        <v>7.142857142857143</v>
      </c>
      <c r="J234" s="147">
        <v>7.216494845360825</v>
      </c>
      <c r="K234" s="147">
        <v>7.280832095096582</v>
      </c>
      <c r="L234" s="147">
        <v>7.2592592592592595</v>
      </c>
      <c r="M234" s="147">
        <v>7.153284671532847</v>
      </c>
      <c r="N234" s="147">
        <v>6.940509915014164</v>
      </c>
      <c r="O234" s="147">
        <v>6.815020862308763</v>
      </c>
      <c r="P234" s="147">
        <v>6.882022471910113</v>
      </c>
      <c r="Q234" s="147">
        <v>7.046216994929383</v>
      </c>
      <c r="R234" s="147">
        <v>6.89170182841069</v>
      </c>
      <c r="S234" s="147">
        <v>6.970128022759602</v>
      </c>
      <c r="T234" s="147">
        <v>7.020057306590258</v>
      </c>
      <c r="U234" s="147">
        <v>7.030129124820659</v>
      </c>
      <c r="V234" s="147">
        <v>7.101449275362318</v>
      </c>
      <c r="W234" s="147">
        <v>7.16374269005848</v>
      </c>
      <c r="X234" s="143">
        <f t="shared" si="122"/>
        <v>7.16374269005848</v>
      </c>
      <c r="Y234" s="143">
        <f t="shared" si="123"/>
        <v>7.16374269005848</v>
      </c>
      <c r="Z234" s="143">
        <f t="shared" si="124"/>
        <v>7.16374269005848</v>
      </c>
      <c r="AA234" s="143">
        <f t="shared" si="125"/>
        <v>7.16374269005848</v>
      </c>
      <c r="AB234" s="143">
        <f t="shared" si="126"/>
        <v>7.16374269005848</v>
      </c>
      <c r="AC234" s="143">
        <f t="shared" si="127"/>
        <v>7.16374269005848</v>
      </c>
      <c r="AD234" s="143">
        <f t="shared" si="128"/>
        <v>7.16374269005848</v>
      </c>
      <c r="AF234" s="128" t="str">
        <f>'EL'!E29</f>
        <v>Q. de pasta azul Importación (7*)</v>
      </c>
      <c r="AG234" s="150">
        <f>'EL'!H29</f>
        <v>7.16374269005848</v>
      </c>
    </row>
    <row r="235" spans="1:33" ht="11.25">
      <c r="A235" s="117" t="str">
        <f t="shared" si="121"/>
        <v>Otros Quesos Exportación (11*) (12") TARIC  040690</v>
      </c>
      <c r="B235" s="165" t="s">
        <v>2</v>
      </c>
      <c r="C235" s="147">
        <v>6.762406523403629</v>
      </c>
      <c r="D235" s="147">
        <v>6.710899638352148</v>
      </c>
      <c r="E235" s="147">
        <v>6.580929512182346</v>
      </c>
      <c r="F235" s="147">
        <v>6.608933467553335</v>
      </c>
      <c r="G235" s="147">
        <v>6.6183211571379275</v>
      </c>
      <c r="H235" s="147">
        <v>6.7040260354318</v>
      </c>
      <c r="I235" s="147">
        <v>6.791979729774201</v>
      </c>
      <c r="J235" s="147">
        <v>6.862000139359501</v>
      </c>
      <c r="K235" s="147">
        <v>6.923176960809957</v>
      </c>
      <c r="L235" s="147">
        <v>6.902663843889038</v>
      </c>
      <c r="M235" s="147">
        <v>6.801895028649783</v>
      </c>
      <c r="N235" s="147">
        <v>6.599572371990227</v>
      </c>
      <c r="O235" s="147">
        <v>6.480247697670516</v>
      </c>
      <c r="P235" s="147">
        <v>6.543957998068963</v>
      </c>
      <c r="Q235" s="147">
        <v>6.700086820161118</v>
      </c>
      <c r="R235" s="147">
        <v>6.553161877109847</v>
      </c>
      <c r="S235" s="147">
        <v>6.627735554232008</v>
      </c>
      <c r="T235" s="147">
        <v>6.675212169950001</v>
      </c>
      <c r="U235" s="147">
        <v>6.684789231886802</v>
      </c>
      <c r="V235" s="147">
        <v>6.752605934239276</v>
      </c>
      <c r="W235" s="147">
        <v>6.811839319627341</v>
      </c>
      <c r="X235" s="143">
        <f t="shared" si="122"/>
        <v>6.811839319627341</v>
      </c>
      <c r="Y235" s="143">
        <f t="shared" si="123"/>
        <v>6.811839319627341</v>
      </c>
      <c r="Z235" s="143">
        <f t="shared" si="124"/>
        <v>6.811839319627341</v>
      </c>
      <c r="AA235" s="143">
        <f t="shared" si="125"/>
        <v>6.811839319627341</v>
      </c>
      <c r="AB235" s="143">
        <f t="shared" si="126"/>
        <v>6.811839319627341</v>
      </c>
      <c r="AC235" s="143">
        <f t="shared" si="127"/>
        <v>6.811839319627341</v>
      </c>
      <c r="AD235" s="143">
        <f t="shared" si="128"/>
        <v>6.811839319627341</v>
      </c>
      <c r="AF235" s="128" t="str">
        <f>'EL'!E32</f>
        <v>Otros Quesos Exportación (11*) (12")</v>
      </c>
      <c r="AG235" s="150">
        <f>'EL'!H32</f>
        <v>6.811839319627341</v>
      </c>
    </row>
    <row r="236" spans="1:33" ht="11.25">
      <c r="A236" s="117" t="str">
        <f t="shared" si="121"/>
        <v>Otros Quesos Importación (11*) (11") TARIC  040690</v>
      </c>
      <c r="B236" s="166" t="s">
        <v>3</v>
      </c>
      <c r="C236" s="147">
        <v>8.490566037735848</v>
      </c>
      <c r="D236" s="147">
        <v>8.425896366160476</v>
      </c>
      <c r="E236" s="147">
        <v>8.26271186440678</v>
      </c>
      <c r="F236" s="147">
        <v>8.297872340425533</v>
      </c>
      <c r="G236" s="147">
        <v>8.309659090909092</v>
      </c>
      <c r="H236" s="147">
        <v>8.41726618705036</v>
      </c>
      <c r="I236" s="147">
        <v>8.527696793002915</v>
      </c>
      <c r="J236" s="147">
        <v>8.61561119293078</v>
      </c>
      <c r="K236" s="147">
        <v>8.692421991084695</v>
      </c>
      <c r="L236" s="147">
        <v>8.666666666666666</v>
      </c>
      <c r="M236" s="147">
        <v>8.54014598540146</v>
      </c>
      <c r="N236" s="147">
        <v>8.286118980169972</v>
      </c>
      <c r="O236" s="147">
        <v>8.136300417246176</v>
      </c>
      <c r="P236" s="147">
        <v>8.21629213483146</v>
      </c>
      <c r="Q236" s="147">
        <v>8.41232028986467</v>
      </c>
      <c r="R236" s="147">
        <v>8.227848101265824</v>
      </c>
      <c r="S236" s="147">
        <v>8.321479374110954</v>
      </c>
      <c r="T236" s="147">
        <v>8.3810888252149</v>
      </c>
      <c r="U236" s="147">
        <v>8.393113342898134</v>
      </c>
      <c r="V236" s="147">
        <v>8.478260869565217</v>
      </c>
      <c r="W236" s="147">
        <v>8.552631578947368</v>
      </c>
      <c r="X236" s="143">
        <f t="shared" si="122"/>
        <v>8.552631578947368</v>
      </c>
      <c r="Y236" s="143">
        <f t="shared" si="123"/>
        <v>8.552631578947368</v>
      </c>
      <c r="Z236" s="143">
        <f t="shared" si="124"/>
        <v>8.552631578947368</v>
      </c>
      <c r="AA236" s="143">
        <f t="shared" si="125"/>
        <v>8.552631578947368</v>
      </c>
      <c r="AB236" s="143">
        <f t="shared" si="126"/>
        <v>8.552631578947368</v>
      </c>
      <c r="AC236" s="143">
        <f t="shared" si="127"/>
        <v>8.552631578947368</v>
      </c>
      <c r="AD236" s="143">
        <f t="shared" si="128"/>
        <v>8.552631578947368</v>
      </c>
      <c r="AF236" s="128" t="str">
        <f>'EL'!E31</f>
        <v>Otros Quesos Importación (11*) (11")</v>
      </c>
      <c r="AG236" s="150">
        <f>'EL'!H31</f>
        <v>8.552631578947368</v>
      </c>
    </row>
    <row r="237" spans="1:33" ht="11.25">
      <c r="A237" s="117" t="str">
        <f t="shared" si="121"/>
        <v>Q. fundido exportación (4*)(6*) TARIC:   040630</v>
      </c>
      <c r="B237" s="165" t="s">
        <v>2</v>
      </c>
      <c r="C237" s="147">
        <v>4.4740095683491905</v>
      </c>
      <c r="D237" s="147">
        <v>4.4399326024408765</v>
      </c>
      <c r="E237" s="147">
        <v>4.353944339820046</v>
      </c>
      <c r="F237" s="147">
        <v>4.372471762542685</v>
      </c>
      <c r="G237" s="147">
        <v>4.37868265993266</v>
      </c>
      <c r="H237" s="147">
        <v>4.435385025313083</v>
      </c>
      <c r="I237" s="147">
        <v>4.493575207860922</v>
      </c>
      <c r="J237" s="147">
        <v>4.539900725467736</v>
      </c>
      <c r="K237" s="147">
        <v>4.580375323317374</v>
      </c>
      <c r="L237" s="147">
        <v>4.566803840877915</v>
      </c>
      <c r="M237" s="147">
        <v>4.500135171668019</v>
      </c>
      <c r="N237" s="147">
        <v>4.366278459762879</v>
      </c>
      <c r="O237" s="147">
        <v>4.287333230309587</v>
      </c>
      <c r="P237" s="147">
        <v>4.329483978360384</v>
      </c>
      <c r="Q237" s="147">
        <v>4.432778839667215</v>
      </c>
      <c r="R237" s="147">
        <v>4.335573266656248</v>
      </c>
      <c r="S237" s="147">
        <v>4.384911227016491</v>
      </c>
      <c r="T237" s="147">
        <v>4.416321765891966</v>
      </c>
      <c r="U237" s="147">
        <v>4.4226579520697165</v>
      </c>
      <c r="V237" s="147">
        <v>4.467525496511003</v>
      </c>
      <c r="W237" s="147">
        <v>4.506714316655837</v>
      </c>
      <c r="X237" s="143">
        <f t="shared" si="122"/>
        <v>4.506714316655837</v>
      </c>
      <c r="Y237" s="143">
        <f t="shared" si="123"/>
        <v>4.506714316655837</v>
      </c>
      <c r="Z237" s="143">
        <f t="shared" si="124"/>
        <v>4.506714316655837</v>
      </c>
      <c r="AA237" s="143">
        <f t="shared" si="125"/>
        <v>4.506714316655837</v>
      </c>
      <c r="AB237" s="143">
        <f t="shared" si="126"/>
        <v>4.506714316655837</v>
      </c>
      <c r="AC237" s="143">
        <f t="shared" si="127"/>
        <v>4.506714316655837</v>
      </c>
      <c r="AD237" s="143">
        <f t="shared" si="128"/>
        <v>4.506714316655837</v>
      </c>
      <c r="AF237" s="128" t="str">
        <f>'EL'!E34</f>
        <v>Q. fundido exportación (4*)(6*)</v>
      </c>
      <c r="AG237" s="150">
        <f>'EL'!H34</f>
        <v>4.506714316655837</v>
      </c>
    </row>
    <row r="238" spans="1:33" ht="11.25">
      <c r="A238" s="117" t="str">
        <f t="shared" si="121"/>
        <v>Q. fundido importación (3*)(6*) TARIC:   040630</v>
      </c>
      <c r="B238" s="166" t="s">
        <v>3</v>
      </c>
      <c r="C238" s="147">
        <v>4.716981132075471</v>
      </c>
      <c r="D238" s="147">
        <v>4.68105353675582</v>
      </c>
      <c r="E238" s="147">
        <v>4.590395480225989</v>
      </c>
      <c r="F238" s="147">
        <v>4.609929078014185</v>
      </c>
      <c r="G238" s="147">
        <v>4.6164772727272725</v>
      </c>
      <c r="H238" s="147">
        <v>4.676258992805756</v>
      </c>
      <c r="I238" s="147">
        <v>4.737609329446064</v>
      </c>
      <c r="J238" s="147">
        <v>4.786450662739322</v>
      </c>
      <c r="K238" s="147">
        <v>4.829123328380386</v>
      </c>
      <c r="L238" s="147">
        <v>4.814814814814815</v>
      </c>
      <c r="M238" s="147">
        <v>4.744525547445256</v>
      </c>
      <c r="N238" s="147">
        <v>4.603399433427762</v>
      </c>
      <c r="O238" s="147">
        <v>4.520166898470098</v>
      </c>
      <c r="P238" s="147">
        <v>4.5646067415730345</v>
      </c>
      <c r="Q238" s="147">
        <v>4.6735112721470395</v>
      </c>
      <c r="R238" s="147">
        <v>4.571026722925457</v>
      </c>
      <c r="S238" s="147">
        <v>4.623044096728307</v>
      </c>
      <c r="T238" s="147">
        <v>4.656160458452722</v>
      </c>
      <c r="U238" s="147">
        <v>4.662840746054519</v>
      </c>
      <c r="V238" s="147">
        <v>4.7101449275362315</v>
      </c>
      <c r="W238" s="147">
        <v>4.751461988304094</v>
      </c>
      <c r="X238" s="143">
        <f t="shared" si="122"/>
        <v>4.751461988304094</v>
      </c>
      <c r="Y238" s="143">
        <f t="shared" si="123"/>
        <v>4.751461988304094</v>
      </c>
      <c r="Z238" s="143">
        <f t="shared" si="124"/>
        <v>4.751461988304094</v>
      </c>
      <c r="AA238" s="143">
        <f t="shared" si="125"/>
        <v>4.751461988304094</v>
      </c>
      <c r="AB238" s="143">
        <f t="shared" si="126"/>
        <v>4.751461988304094</v>
      </c>
      <c r="AC238" s="143">
        <f t="shared" si="127"/>
        <v>4.751461988304094</v>
      </c>
      <c r="AD238" s="143">
        <f t="shared" si="128"/>
        <v>4.751461988304094</v>
      </c>
      <c r="AF238" s="128" t="str">
        <f>'EL'!E33</f>
        <v>Q. fundido importación (3*)(6*)</v>
      </c>
      <c r="AG238" s="150">
        <f>'EL'!H33</f>
        <v>4.751461988304094</v>
      </c>
    </row>
    <row r="239" ht="11.25">
      <c r="L239" s="151"/>
    </row>
    <row r="240" ht="11.25">
      <c r="L240" s="151"/>
    </row>
    <row r="241" spans="1:30" ht="11.25">
      <c r="A241" s="262" t="s">
        <v>188</v>
      </c>
      <c r="B241" s="262" t="s">
        <v>191</v>
      </c>
      <c r="C241" s="192">
        <v>2016</v>
      </c>
      <c r="D241" s="192">
        <v>2017</v>
      </c>
      <c r="E241" s="195">
        <v>43101</v>
      </c>
      <c r="F241" s="93">
        <v>43132</v>
      </c>
      <c r="G241" s="93">
        <v>43160</v>
      </c>
      <c r="H241" s="93">
        <v>43191</v>
      </c>
      <c r="I241" s="93">
        <v>43221</v>
      </c>
      <c r="J241" s="93">
        <v>43252</v>
      </c>
      <c r="K241" s="93">
        <v>43282</v>
      </c>
      <c r="L241" s="93">
        <v>43313</v>
      </c>
      <c r="M241" s="93">
        <v>43344</v>
      </c>
      <c r="N241" s="93">
        <v>43374</v>
      </c>
      <c r="O241" s="93">
        <v>43405</v>
      </c>
      <c r="P241" s="93">
        <v>43435</v>
      </c>
      <c r="Q241" s="94">
        <v>2018</v>
      </c>
      <c r="R241" s="93">
        <v>43466</v>
      </c>
      <c r="S241" s="93">
        <v>43497</v>
      </c>
      <c r="T241" s="93">
        <v>43525</v>
      </c>
      <c r="U241" s="93">
        <v>43556</v>
      </c>
      <c r="V241" s="93">
        <v>43586</v>
      </c>
      <c r="W241" s="93">
        <v>43617</v>
      </c>
      <c r="X241" s="93">
        <v>43647</v>
      </c>
      <c r="Y241" s="93">
        <v>43678</v>
      </c>
      <c r="Z241" s="93">
        <v>43709</v>
      </c>
      <c r="AA241" s="93">
        <v>43739</v>
      </c>
      <c r="AB241" s="93">
        <v>43770</v>
      </c>
      <c r="AC241" s="93">
        <v>43800</v>
      </c>
      <c r="AD241" s="94">
        <v>2019</v>
      </c>
    </row>
    <row r="242" spans="1:30" s="145" customFormat="1" ht="22.5">
      <c r="A242" s="263"/>
      <c r="B242" s="263"/>
      <c r="C242" s="201" t="s">
        <v>0</v>
      </c>
      <c r="D242" s="201" t="s">
        <v>0</v>
      </c>
      <c r="E242" s="199" t="s">
        <v>0</v>
      </c>
      <c r="F242" s="95" t="s">
        <v>0</v>
      </c>
      <c r="G242" s="95" t="s">
        <v>0</v>
      </c>
      <c r="H242" s="95" t="s">
        <v>0</v>
      </c>
      <c r="I242" s="95" t="s">
        <v>0</v>
      </c>
      <c r="J242" s="95" t="s">
        <v>0</v>
      </c>
      <c r="K242" s="95" t="s">
        <v>0</v>
      </c>
      <c r="L242" s="95" t="s">
        <v>0</v>
      </c>
      <c r="M242" s="95" t="s">
        <v>0</v>
      </c>
      <c r="N242" s="95" t="s">
        <v>0</v>
      </c>
      <c r="O242" s="95" t="s">
        <v>0</v>
      </c>
      <c r="P242" s="95" t="s">
        <v>0</v>
      </c>
      <c r="Q242" s="96" t="s">
        <v>0</v>
      </c>
      <c r="R242" s="95" t="s">
        <v>0</v>
      </c>
      <c r="S242" s="95" t="s">
        <v>0</v>
      </c>
      <c r="T242" s="95" t="s">
        <v>0</v>
      </c>
      <c r="U242" s="95" t="s">
        <v>0</v>
      </c>
      <c r="V242" s="95" t="s">
        <v>0</v>
      </c>
      <c r="W242" s="95" t="s">
        <v>0</v>
      </c>
      <c r="X242" s="95" t="s">
        <v>0</v>
      </c>
      <c r="Y242" s="95" t="s">
        <v>0</v>
      </c>
      <c r="Z242" s="95" t="s">
        <v>0</v>
      </c>
      <c r="AA242" s="95" t="s">
        <v>0</v>
      </c>
      <c r="AB242" s="95" t="s">
        <v>0</v>
      </c>
      <c r="AC242" s="95" t="s">
        <v>0</v>
      </c>
      <c r="AD242" s="96" t="s">
        <v>0</v>
      </c>
    </row>
    <row r="243" spans="1:30" ht="11.25">
      <c r="A243" s="112" t="str">
        <f>A199</f>
        <v>Leche de vaca a granel    4011090 +  4012019 + 4012099 </v>
      </c>
      <c r="B243" s="165" t="s">
        <v>2</v>
      </c>
      <c r="C243" s="200">
        <f aca="true" t="shared" si="129" ref="C243:G252">C110*C154*C199</f>
        <v>63835.11827</v>
      </c>
      <c r="D243" s="200">
        <f t="shared" si="129"/>
        <v>48227.502586</v>
      </c>
      <c r="E243" s="118">
        <f t="shared" si="129"/>
        <v>3206.8183639999997</v>
      </c>
      <c r="F243" s="118">
        <f t="shared" si="129"/>
        <v>3773.95122</v>
      </c>
      <c r="G243" s="118">
        <f>G110*G154*G199</f>
        <v>3413.23625</v>
      </c>
      <c r="H243" s="118">
        <f aca="true" t="shared" si="130" ref="H243:Q243">H110*H154*H199</f>
        <v>3429.8692100000007</v>
      </c>
      <c r="I243" s="118">
        <f t="shared" si="130"/>
        <v>2624.01791</v>
      </c>
      <c r="J243" s="118">
        <f t="shared" si="130"/>
        <v>2998.30231</v>
      </c>
      <c r="K243" s="118">
        <f t="shared" si="130"/>
        <v>3735.120032</v>
      </c>
      <c r="L243" s="118">
        <f t="shared" si="130"/>
        <v>4064.2437720000003</v>
      </c>
      <c r="M243" s="118">
        <f t="shared" si="130"/>
        <v>2788.730869</v>
      </c>
      <c r="N243" s="118">
        <f t="shared" si="130"/>
        <v>3613.5858099999996</v>
      </c>
      <c r="O243" s="118">
        <f t="shared" si="130"/>
        <v>3496.673975</v>
      </c>
      <c r="P243" s="118">
        <f t="shared" si="130"/>
        <v>3147.14923</v>
      </c>
      <c r="Q243" s="118">
        <f t="shared" si="130"/>
        <v>40291.698952000006</v>
      </c>
      <c r="R243" s="118">
        <f aca="true" t="shared" si="131" ref="R243:AD243">R110*R154*R199</f>
        <v>2912.1491699999997</v>
      </c>
      <c r="S243" s="118">
        <f t="shared" si="131"/>
        <v>2870.265914</v>
      </c>
      <c r="T243" s="118">
        <f t="shared" si="131"/>
        <v>2807.51426</v>
      </c>
      <c r="U243" s="118">
        <f t="shared" si="131"/>
        <v>2783.21361</v>
      </c>
      <c r="V243" s="118">
        <f t="shared" si="131"/>
        <v>2827.106852</v>
      </c>
      <c r="W243" s="118">
        <f t="shared" si="131"/>
        <v>3389.4052</v>
      </c>
      <c r="X243" s="118">
        <f t="shared" si="131"/>
        <v>0</v>
      </c>
      <c r="Y243" s="118">
        <f t="shared" si="131"/>
        <v>0</v>
      </c>
      <c r="Z243" s="118">
        <f t="shared" si="131"/>
        <v>0</v>
      </c>
      <c r="AA243" s="118">
        <f t="shared" si="131"/>
        <v>0</v>
      </c>
      <c r="AB243" s="118">
        <f t="shared" si="131"/>
        <v>0</v>
      </c>
      <c r="AC243" s="118">
        <f t="shared" si="131"/>
        <v>0</v>
      </c>
      <c r="AD243" s="118">
        <f t="shared" si="131"/>
        <v>0</v>
      </c>
    </row>
    <row r="244" spans="1:30" ht="11.25">
      <c r="A244" s="112"/>
      <c r="B244" s="166" t="s">
        <v>3</v>
      </c>
      <c r="C244" s="118">
        <f t="shared" si="129"/>
        <v>70963.14706</v>
      </c>
      <c r="D244" s="118">
        <f t="shared" si="129"/>
        <v>73486.177326</v>
      </c>
      <c r="E244" s="118">
        <f t="shared" si="129"/>
        <v>4253.01191</v>
      </c>
      <c r="F244" s="118">
        <f t="shared" si="129"/>
        <v>2475.96288</v>
      </c>
      <c r="G244" s="118">
        <f t="shared" si="129"/>
        <v>5366.777821</v>
      </c>
      <c r="H244" s="118">
        <f aca="true" t="shared" si="132" ref="H244:Q244">H111*H155*H200</f>
        <v>3584.49164</v>
      </c>
      <c r="I244" s="118">
        <f t="shared" si="132"/>
        <v>2987.7879900000003</v>
      </c>
      <c r="J244" s="118">
        <f t="shared" si="132"/>
        <v>2317.78889</v>
      </c>
      <c r="K244" s="118">
        <f t="shared" si="132"/>
        <v>2674.150874</v>
      </c>
      <c r="L244" s="118">
        <f t="shared" si="132"/>
        <v>1541.168529</v>
      </c>
      <c r="M244" s="118">
        <f t="shared" si="132"/>
        <v>1552.0918500000002</v>
      </c>
      <c r="N244" s="118">
        <f t="shared" si="132"/>
        <v>3838.631178</v>
      </c>
      <c r="O244" s="118">
        <f t="shared" si="132"/>
        <v>2862.72973</v>
      </c>
      <c r="P244" s="118">
        <f t="shared" si="132"/>
        <v>2350.91712</v>
      </c>
      <c r="Q244" s="118">
        <f t="shared" si="132"/>
        <v>35805.510412</v>
      </c>
      <c r="R244" s="118">
        <f aca="true" t="shared" si="133" ref="R244:AD244">R111*R155*R200</f>
        <v>1774.8860100000002</v>
      </c>
      <c r="S244" s="118">
        <f t="shared" si="133"/>
        <v>1715.2652899999998</v>
      </c>
      <c r="T244" s="118">
        <f t="shared" si="133"/>
        <v>1419.10645</v>
      </c>
      <c r="U244" s="118">
        <f t="shared" si="133"/>
        <v>3976.6356639999995</v>
      </c>
      <c r="V244" s="118">
        <f t="shared" si="133"/>
        <v>3682.5008310000003</v>
      </c>
      <c r="W244" s="118">
        <f t="shared" si="133"/>
        <v>1561.82521</v>
      </c>
      <c r="X244" s="118">
        <f t="shared" si="133"/>
        <v>0</v>
      </c>
      <c r="Y244" s="118">
        <f t="shared" si="133"/>
        <v>0</v>
      </c>
      <c r="Z244" s="118">
        <f t="shared" si="133"/>
        <v>0</v>
      </c>
      <c r="AA244" s="118">
        <f t="shared" si="133"/>
        <v>0</v>
      </c>
      <c r="AB244" s="118">
        <f t="shared" si="133"/>
        <v>0</v>
      </c>
      <c r="AC244" s="118">
        <f t="shared" si="133"/>
        <v>0</v>
      </c>
      <c r="AD244" s="118">
        <f t="shared" si="133"/>
        <v>0</v>
      </c>
    </row>
    <row r="245" spans="1:30" ht="11.25">
      <c r="A245" s="117" t="str">
        <f aca="true" t="shared" si="134" ref="A245:A282">A201</f>
        <v>Leche de vaca en pequeños envases   4011010 + 4012011 + 4012091</v>
      </c>
      <c r="B245" s="165" t="s">
        <v>2</v>
      </c>
      <c r="C245" s="118">
        <f t="shared" si="129"/>
        <v>25740.475763997525</v>
      </c>
      <c r="D245" s="118">
        <f t="shared" si="129"/>
        <v>21022.442675913426</v>
      </c>
      <c r="E245" s="118">
        <f t="shared" si="129"/>
        <v>3761.925468782614</v>
      </c>
      <c r="F245" s="118">
        <f t="shared" si="129"/>
        <v>3115.6976800950933</v>
      </c>
      <c r="G245" s="118">
        <f t="shared" si="129"/>
        <v>1706.749254078562</v>
      </c>
      <c r="H245" s="118">
        <f aca="true" t="shared" si="135" ref="H245:Q245">H112*H156*H201</f>
        <v>3653.7827142509022</v>
      </c>
      <c r="I245" s="118">
        <f t="shared" si="135"/>
        <v>6994.888399662316</v>
      </c>
      <c r="J245" s="118">
        <f t="shared" si="135"/>
        <v>3714.750913177973</v>
      </c>
      <c r="K245" s="118">
        <f t="shared" si="135"/>
        <v>1675.5819404650185</v>
      </c>
      <c r="L245" s="118">
        <f t="shared" si="135"/>
        <v>2638.321814618872</v>
      </c>
      <c r="M245" s="118">
        <f t="shared" si="135"/>
        <v>2308.3641244501437</v>
      </c>
      <c r="N245" s="118">
        <f t="shared" si="135"/>
        <v>3740.4278092199097</v>
      </c>
      <c r="O245" s="118">
        <f t="shared" si="135"/>
        <v>2806.156842646746</v>
      </c>
      <c r="P245" s="118">
        <f t="shared" si="135"/>
        <v>3016.8509695575112</v>
      </c>
      <c r="Q245" s="118">
        <f t="shared" si="135"/>
        <v>39139.4056390354</v>
      </c>
      <c r="R245" s="118">
        <f aca="true" t="shared" si="136" ref="R245:AD245">R112*R156*R201</f>
        <v>2528.071962298017</v>
      </c>
      <c r="S245" s="118">
        <f t="shared" si="136"/>
        <v>2534.9313154965794</v>
      </c>
      <c r="T245" s="118">
        <f t="shared" si="136"/>
        <v>4631.901193231094</v>
      </c>
      <c r="U245" s="118">
        <f t="shared" si="136"/>
        <v>5395.940954341039</v>
      </c>
      <c r="V245" s="118">
        <f t="shared" si="136"/>
        <v>5224.226679168892</v>
      </c>
      <c r="W245" s="118">
        <f t="shared" si="136"/>
        <v>2436.44565165885</v>
      </c>
      <c r="X245" s="118">
        <f t="shared" si="136"/>
        <v>0</v>
      </c>
      <c r="Y245" s="118">
        <f t="shared" si="136"/>
        <v>0</v>
      </c>
      <c r="Z245" s="118">
        <f t="shared" si="136"/>
        <v>0</v>
      </c>
      <c r="AA245" s="118">
        <f t="shared" si="136"/>
        <v>0</v>
      </c>
      <c r="AB245" s="118">
        <f t="shared" si="136"/>
        <v>0</v>
      </c>
      <c r="AC245" s="118">
        <f t="shared" si="136"/>
        <v>0</v>
      </c>
      <c r="AD245" s="118">
        <f t="shared" si="136"/>
        <v>0</v>
      </c>
    </row>
    <row r="246" spans="1:30" ht="11.25">
      <c r="A246" s="117"/>
      <c r="B246" s="166" t="s">
        <v>3</v>
      </c>
      <c r="C246" s="118">
        <f t="shared" si="129"/>
        <v>70458.00540534426</v>
      </c>
      <c r="D246" s="118">
        <f t="shared" si="129"/>
        <v>52361.32974089499</v>
      </c>
      <c r="E246" s="118">
        <f t="shared" si="129"/>
        <v>5069.965680750184</v>
      </c>
      <c r="F246" s="118">
        <f t="shared" si="129"/>
        <v>5489.2368564353055</v>
      </c>
      <c r="G246" s="118">
        <f t="shared" si="129"/>
        <v>5547.229785055922</v>
      </c>
      <c r="H246" s="118">
        <f aca="true" t="shared" si="137" ref="H246:Q246">H113*H157*H202</f>
        <v>5143.26770365328</v>
      </c>
      <c r="I246" s="118">
        <f t="shared" si="137"/>
        <v>5426.971635018373</v>
      </c>
      <c r="J246" s="118">
        <f t="shared" si="137"/>
        <v>4356.036273826267</v>
      </c>
      <c r="K246" s="118">
        <f t="shared" si="137"/>
        <v>4930.495216906123</v>
      </c>
      <c r="L246" s="118">
        <f t="shared" si="137"/>
        <v>4740.05277783731</v>
      </c>
      <c r="M246" s="118">
        <f t="shared" si="137"/>
        <v>4994.216980271577</v>
      </c>
      <c r="N246" s="118">
        <f t="shared" si="137"/>
        <v>6232.213772782562</v>
      </c>
      <c r="O246" s="118">
        <f t="shared" si="137"/>
        <v>5923.427852588181</v>
      </c>
      <c r="P246" s="118">
        <f t="shared" si="137"/>
        <v>4969.836362702425</v>
      </c>
      <c r="Q246" s="118">
        <f t="shared" si="137"/>
        <v>62921.46419579482</v>
      </c>
      <c r="R246" s="118">
        <f aca="true" t="shared" si="138" ref="R246:AD246">R113*R157*R202</f>
        <v>5297.9348187425985</v>
      </c>
      <c r="S246" s="118">
        <f t="shared" si="138"/>
        <v>4958.097241248593</v>
      </c>
      <c r="T246" s="118">
        <f t="shared" si="138"/>
        <v>5315.2515924459285</v>
      </c>
      <c r="U246" s="118">
        <f t="shared" si="138"/>
        <v>5183.698410224788</v>
      </c>
      <c r="V246" s="118">
        <f t="shared" si="138"/>
        <v>4869.570062223213</v>
      </c>
      <c r="W246" s="118">
        <f t="shared" si="138"/>
        <v>3931.6551228196436</v>
      </c>
      <c r="X246" s="118">
        <f t="shared" si="138"/>
        <v>0</v>
      </c>
      <c r="Y246" s="118">
        <f t="shared" si="138"/>
        <v>0</v>
      </c>
      <c r="Z246" s="118">
        <f t="shared" si="138"/>
        <v>0</v>
      </c>
      <c r="AA246" s="118">
        <f t="shared" si="138"/>
        <v>0</v>
      </c>
      <c r="AB246" s="118">
        <f t="shared" si="138"/>
        <v>0</v>
      </c>
      <c r="AC246" s="118">
        <f t="shared" si="138"/>
        <v>0</v>
      </c>
      <c r="AD246" s="118">
        <f t="shared" si="138"/>
        <v>0</v>
      </c>
    </row>
    <row r="247" spans="1:30" ht="11.25">
      <c r="A247" s="117" t="str">
        <f t="shared" si="134"/>
        <v>Nata en pequeños envases     4015011 + 4015031 + 4015091 </v>
      </c>
      <c r="B247" s="165" t="s">
        <v>2</v>
      </c>
      <c r="C247" s="118">
        <f t="shared" si="129"/>
        <v>27075.496360726906</v>
      </c>
      <c r="D247" s="118">
        <f t="shared" si="129"/>
        <v>39084.788503426294</v>
      </c>
      <c r="E247" s="118">
        <f t="shared" si="129"/>
        <v>3262.596383994944</v>
      </c>
      <c r="F247" s="118">
        <f t="shared" si="129"/>
        <v>2926.644680569616</v>
      </c>
      <c r="G247" s="118">
        <f t="shared" si="129"/>
        <v>2958.3296878551128</v>
      </c>
      <c r="H247" s="118">
        <f aca="true" t="shared" si="139" ref="H247:Q247">H114*H158*H203</f>
        <v>4079.8714775274516</v>
      </c>
      <c r="I247" s="118">
        <f t="shared" si="139"/>
        <v>4152.731190018414</v>
      </c>
      <c r="J247" s="118">
        <f t="shared" si="139"/>
        <v>3944.5250573172625</v>
      </c>
      <c r="K247" s="118">
        <f t="shared" si="139"/>
        <v>4257.62871555095</v>
      </c>
      <c r="L247" s="118">
        <f t="shared" si="139"/>
        <v>1796.2722504232354</v>
      </c>
      <c r="M247" s="118">
        <f t="shared" si="139"/>
        <v>2565.086823062006</v>
      </c>
      <c r="N247" s="118">
        <f t="shared" si="139"/>
        <v>2934.675068040554</v>
      </c>
      <c r="O247" s="118">
        <f t="shared" si="139"/>
        <v>2929.6893064721467</v>
      </c>
      <c r="P247" s="118">
        <f t="shared" si="139"/>
        <v>1894.617718721245</v>
      </c>
      <c r="Q247" s="118">
        <f t="shared" si="139"/>
        <v>37647.98201162544</v>
      </c>
      <c r="R247" s="118">
        <f aca="true" t="shared" si="140" ref="R247:AD247">R114*R158*R203</f>
        <v>2591.0781257583826</v>
      </c>
      <c r="S247" s="118">
        <f t="shared" si="140"/>
        <v>3056.6281684501005</v>
      </c>
      <c r="T247" s="118">
        <f t="shared" si="140"/>
        <v>2451.7158918473833</v>
      </c>
      <c r="U247" s="118">
        <f t="shared" si="140"/>
        <v>4135.9076225252575</v>
      </c>
      <c r="V247" s="118">
        <f t="shared" si="140"/>
        <v>3916.5935825758957</v>
      </c>
      <c r="W247" s="118">
        <f t="shared" si="140"/>
        <v>3223.2652769154347</v>
      </c>
      <c r="X247" s="118">
        <f t="shared" si="140"/>
        <v>0</v>
      </c>
      <c r="Y247" s="118">
        <f t="shared" si="140"/>
        <v>0</v>
      </c>
      <c r="Z247" s="118">
        <f t="shared" si="140"/>
        <v>0</v>
      </c>
      <c r="AA247" s="118">
        <f t="shared" si="140"/>
        <v>0</v>
      </c>
      <c r="AB247" s="118">
        <f t="shared" si="140"/>
        <v>0</v>
      </c>
      <c r="AC247" s="118">
        <f t="shared" si="140"/>
        <v>0</v>
      </c>
      <c r="AD247" s="118">
        <f t="shared" si="140"/>
        <v>0</v>
      </c>
    </row>
    <row r="248" spans="1:30" ht="11.25">
      <c r="A248" s="117"/>
      <c r="B248" s="166" t="s">
        <v>3</v>
      </c>
      <c r="C248" s="118">
        <f t="shared" si="129"/>
        <v>34713.09167358161</v>
      </c>
      <c r="D248" s="118">
        <f t="shared" si="129"/>
        <v>31025.54593396678</v>
      </c>
      <c r="E248" s="118">
        <f t="shared" si="129"/>
        <v>3019.0274433404693</v>
      </c>
      <c r="F248" s="118">
        <f t="shared" si="129"/>
        <v>3049.7416155419182</v>
      </c>
      <c r="G248" s="118">
        <f t="shared" si="129"/>
        <v>3446.8432990903107</v>
      </c>
      <c r="H248" s="118">
        <f aca="true" t="shared" si="141" ref="H248:Q248">H115*H159*H204</f>
        <v>2689.0714640148426</v>
      </c>
      <c r="I248" s="118">
        <f t="shared" si="141"/>
        <v>2730.155688078257</v>
      </c>
      <c r="J248" s="118">
        <f t="shared" si="141"/>
        <v>2532.098002028059</v>
      </c>
      <c r="K248" s="118">
        <f t="shared" si="141"/>
        <v>2953.599748402909</v>
      </c>
      <c r="L248" s="118">
        <f t="shared" si="141"/>
        <v>2999.486819462923</v>
      </c>
      <c r="M248" s="118">
        <f t="shared" si="141"/>
        <v>2510.888679461544</v>
      </c>
      <c r="N248" s="118">
        <f t="shared" si="141"/>
        <v>2818.9194123861635</v>
      </c>
      <c r="O248" s="118">
        <f t="shared" si="141"/>
        <v>3051.18497866752</v>
      </c>
      <c r="P248" s="118">
        <f t="shared" si="141"/>
        <v>2656.192669219397</v>
      </c>
      <c r="Q248" s="118">
        <f t="shared" si="141"/>
        <v>34487.28663771376</v>
      </c>
      <c r="R248" s="118">
        <f aca="true" t="shared" si="142" ref="R248:AD248">R115*R159*R204</f>
        <v>2679.0541353677545</v>
      </c>
      <c r="S248" s="118">
        <f t="shared" si="142"/>
        <v>2082.7829998502657</v>
      </c>
      <c r="T248" s="118">
        <f t="shared" si="142"/>
        <v>1946.6002446471118</v>
      </c>
      <c r="U248" s="118">
        <f t="shared" si="142"/>
        <v>2871.1369492486597</v>
      </c>
      <c r="V248" s="118">
        <f t="shared" si="142"/>
        <v>2322.428576630663</v>
      </c>
      <c r="W248" s="118">
        <f t="shared" si="142"/>
        <v>2124.779803602877</v>
      </c>
      <c r="X248" s="118">
        <f t="shared" si="142"/>
        <v>0</v>
      </c>
      <c r="Y248" s="118">
        <f t="shared" si="142"/>
        <v>0</v>
      </c>
      <c r="Z248" s="118">
        <f t="shared" si="142"/>
        <v>0</v>
      </c>
      <c r="AA248" s="118">
        <f t="shared" si="142"/>
        <v>0</v>
      </c>
      <c r="AB248" s="118">
        <f t="shared" si="142"/>
        <v>0</v>
      </c>
      <c r="AC248" s="118">
        <f t="shared" si="142"/>
        <v>0</v>
      </c>
      <c r="AD248" s="118">
        <f t="shared" si="142"/>
        <v>0</v>
      </c>
    </row>
    <row r="249" spans="1:30" s="222" customFormat="1" ht="11.25">
      <c r="A249" s="117" t="str">
        <f t="shared" si="134"/>
        <v>Nata a granel      4015019 + 4015039 + 4015099</v>
      </c>
      <c r="B249" s="165" t="s">
        <v>2</v>
      </c>
      <c r="C249" s="135">
        <f t="shared" si="129"/>
        <v>399459.6703266327</v>
      </c>
      <c r="D249" s="135">
        <f t="shared" si="129"/>
        <v>930123.7220093996</v>
      </c>
      <c r="E249" s="135">
        <f t="shared" si="129"/>
        <v>25211.94602189265</v>
      </c>
      <c r="F249" s="135">
        <f t="shared" si="129"/>
        <v>22528.767948936176</v>
      </c>
      <c r="G249" s="135">
        <f t="shared" si="129"/>
        <v>26550.90305184659</v>
      </c>
      <c r="H249" s="135">
        <f aca="true" t="shared" si="143" ref="H249:Q249">H116*H160*H205</f>
        <v>25755.027379856117</v>
      </c>
      <c r="I249" s="135">
        <f t="shared" si="143"/>
        <v>23215.24030830904</v>
      </c>
      <c r="J249" s="135">
        <f t="shared" si="143"/>
        <v>22159.034963181148</v>
      </c>
      <c r="K249" s="135">
        <f t="shared" si="143"/>
        <v>21392.634526820206</v>
      </c>
      <c r="L249" s="135">
        <f t="shared" si="143"/>
        <v>20889.060554444444</v>
      </c>
      <c r="M249" s="135">
        <f t="shared" si="143"/>
        <v>22862.976356204377</v>
      </c>
      <c r="N249" s="135">
        <f t="shared" si="143"/>
        <v>152338.59899575068</v>
      </c>
      <c r="O249" s="135">
        <f t="shared" si="143"/>
        <v>19169.72310125174</v>
      </c>
      <c r="P249" s="135">
        <f t="shared" si="143"/>
        <v>19821.52190519663</v>
      </c>
      <c r="Q249" s="135">
        <f t="shared" si="143"/>
        <v>403937.4199452027</v>
      </c>
      <c r="R249" s="135">
        <f aca="true" t="shared" si="144" ref="R249:AD249">R116*R160*R205</f>
        <v>25532.87749578059</v>
      </c>
      <c r="S249" s="135">
        <f t="shared" si="144"/>
        <v>20831.963738975825</v>
      </c>
      <c r="T249" s="135">
        <f t="shared" si="144"/>
        <v>23304.192216404008</v>
      </c>
      <c r="U249" s="135">
        <f t="shared" si="144"/>
        <v>25312.487482783356</v>
      </c>
      <c r="V249" s="135">
        <f t="shared" si="144"/>
        <v>23694.794430289858</v>
      </c>
      <c r="W249" s="135">
        <f t="shared" si="144"/>
        <v>27145.05880482456</v>
      </c>
      <c r="X249" s="135">
        <f t="shared" si="144"/>
        <v>0</v>
      </c>
      <c r="Y249" s="135">
        <f t="shared" si="144"/>
        <v>0</v>
      </c>
      <c r="Z249" s="135">
        <f t="shared" si="144"/>
        <v>0</v>
      </c>
      <c r="AA249" s="135">
        <f t="shared" si="144"/>
        <v>0</v>
      </c>
      <c r="AB249" s="135">
        <f t="shared" si="144"/>
        <v>0</v>
      </c>
      <c r="AC249" s="135">
        <f t="shared" si="144"/>
        <v>0</v>
      </c>
      <c r="AD249" s="135">
        <f t="shared" si="144"/>
        <v>0</v>
      </c>
    </row>
    <row r="250" spans="1:30" ht="11.25">
      <c r="A250" s="117"/>
      <c r="B250" s="166" t="s">
        <v>3</v>
      </c>
      <c r="C250" s="118">
        <f t="shared" si="129"/>
        <v>28004.543788824387</v>
      </c>
      <c r="D250" s="118">
        <f t="shared" si="129"/>
        <v>23565.479739829476</v>
      </c>
      <c r="E250" s="118">
        <f t="shared" si="129"/>
        <v>1218.4539809322034</v>
      </c>
      <c r="F250" s="118">
        <f t="shared" si="129"/>
        <v>1734.024008865248</v>
      </c>
      <c r="G250" s="118">
        <f t="shared" si="129"/>
        <v>2433.8389240056817</v>
      </c>
      <c r="H250" s="118">
        <f aca="true" t="shared" si="145" ref="H250:Q250">H117*H161*H206</f>
        <v>1855.849274820144</v>
      </c>
      <c r="I250" s="118">
        <f t="shared" si="145"/>
        <v>2159.7883221574343</v>
      </c>
      <c r="J250" s="118">
        <f t="shared" si="145"/>
        <v>3049.853679381443</v>
      </c>
      <c r="K250" s="118">
        <f t="shared" si="145"/>
        <v>2029.362415304606</v>
      </c>
      <c r="L250" s="118">
        <f t="shared" si="145"/>
        <v>2172.5666266666663</v>
      </c>
      <c r="M250" s="118">
        <f t="shared" si="145"/>
        <v>1716.9811007299272</v>
      </c>
      <c r="N250" s="118">
        <f t="shared" si="145"/>
        <v>1626.6626706798866</v>
      </c>
      <c r="O250" s="118">
        <f t="shared" si="145"/>
        <v>1808.9552802503476</v>
      </c>
      <c r="P250" s="118">
        <f t="shared" si="145"/>
        <v>2988.840999297753</v>
      </c>
      <c r="Q250" s="118">
        <f t="shared" si="145"/>
        <v>24771.548956995444</v>
      </c>
      <c r="R250" s="118">
        <f aca="true" t="shared" si="146" ref="R250:AD250">R117*R161*R206</f>
        <v>2342.6726209563994</v>
      </c>
      <c r="S250" s="118">
        <f t="shared" si="146"/>
        <v>2337.939484352774</v>
      </c>
      <c r="T250" s="118">
        <f t="shared" si="146"/>
        <v>3796.638749999999</v>
      </c>
      <c r="U250" s="118">
        <f t="shared" si="146"/>
        <v>3064.514601865136</v>
      </c>
      <c r="V250" s="118">
        <f t="shared" si="146"/>
        <v>4496.921455072464</v>
      </c>
      <c r="W250" s="118">
        <f t="shared" si="146"/>
        <v>4256.103364766082</v>
      </c>
      <c r="X250" s="118">
        <f t="shared" si="146"/>
        <v>0</v>
      </c>
      <c r="Y250" s="118">
        <f t="shared" si="146"/>
        <v>0</v>
      </c>
      <c r="Z250" s="118">
        <f t="shared" si="146"/>
        <v>0</v>
      </c>
      <c r="AA250" s="118">
        <f t="shared" si="146"/>
        <v>0</v>
      </c>
      <c r="AB250" s="118">
        <f t="shared" si="146"/>
        <v>0</v>
      </c>
      <c r="AC250" s="118">
        <f t="shared" si="146"/>
        <v>0</v>
      </c>
      <c r="AD250" s="118">
        <f t="shared" si="146"/>
        <v>0</v>
      </c>
    </row>
    <row r="251" spans="1:30" ht="11.25">
      <c r="A251" s="117" t="str">
        <f t="shared" si="134"/>
        <v>Yogur         40310</v>
      </c>
      <c r="B251" s="165" t="s">
        <v>2</v>
      </c>
      <c r="C251" s="118">
        <f t="shared" si="129"/>
        <v>75610.44592754397</v>
      </c>
      <c r="D251" s="118">
        <f t="shared" si="129"/>
        <v>73408.09522573056</v>
      </c>
      <c r="E251" s="118">
        <f t="shared" si="129"/>
        <v>5337.457244161684</v>
      </c>
      <c r="F251" s="118">
        <f t="shared" si="129"/>
        <v>5233.157822696063</v>
      </c>
      <c r="G251" s="118">
        <f t="shared" si="129"/>
        <v>5624.154958063696</v>
      </c>
      <c r="H251" s="118">
        <f aca="true" t="shared" si="147" ref="H251:Q251">H118*H162*H207</f>
        <v>6005.749737374474</v>
      </c>
      <c r="I251" s="118">
        <f t="shared" si="147"/>
        <v>6754.912118076947</v>
      </c>
      <c r="J251" s="118">
        <f t="shared" si="147"/>
        <v>6736.37806590561</v>
      </c>
      <c r="K251" s="118">
        <f t="shared" si="147"/>
        <v>7523.29035976431</v>
      </c>
      <c r="L251" s="118">
        <f t="shared" si="147"/>
        <v>8453.638336228485</v>
      </c>
      <c r="M251" s="118">
        <f t="shared" si="147"/>
        <v>3754.5674610848305</v>
      </c>
      <c r="N251" s="118">
        <f t="shared" si="147"/>
        <v>7264.026298865914</v>
      </c>
      <c r="O251" s="118">
        <f t="shared" si="147"/>
        <v>5617.513747284543</v>
      </c>
      <c r="P251" s="118">
        <f t="shared" si="147"/>
        <v>4559.321238764848</v>
      </c>
      <c r="Q251" s="118">
        <f t="shared" si="147"/>
        <v>72711.86633138967</v>
      </c>
      <c r="R251" s="118">
        <f aca="true" t="shared" si="148" ref="R251:AD251">R118*R162*R207</f>
        <v>5578.618474411532</v>
      </c>
      <c r="S251" s="118">
        <f t="shared" si="148"/>
        <v>5628.076893491011</v>
      </c>
      <c r="T251" s="118">
        <f t="shared" si="148"/>
        <v>5775.314171060408</v>
      </c>
      <c r="U251" s="118">
        <f t="shared" si="148"/>
        <v>4033.614075910402</v>
      </c>
      <c r="V251" s="118">
        <f t="shared" si="148"/>
        <v>6539.151413415217</v>
      </c>
      <c r="W251" s="118">
        <f t="shared" si="148"/>
        <v>5866.796605482285</v>
      </c>
      <c r="X251" s="118">
        <f t="shared" si="148"/>
        <v>0</v>
      </c>
      <c r="Y251" s="118">
        <f t="shared" si="148"/>
        <v>0</v>
      </c>
      <c r="Z251" s="118">
        <f t="shared" si="148"/>
        <v>0</v>
      </c>
      <c r="AA251" s="118">
        <f t="shared" si="148"/>
        <v>0</v>
      </c>
      <c r="AB251" s="118">
        <f t="shared" si="148"/>
        <v>0</v>
      </c>
      <c r="AC251" s="118">
        <f t="shared" si="148"/>
        <v>0</v>
      </c>
      <c r="AD251" s="118">
        <f t="shared" si="148"/>
        <v>0</v>
      </c>
    </row>
    <row r="252" spans="1:30" ht="11.25">
      <c r="A252" s="117"/>
      <c r="B252" s="166" t="s">
        <v>3</v>
      </c>
      <c r="C252" s="118">
        <f t="shared" si="129"/>
        <v>135768.50320489713</v>
      </c>
      <c r="D252" s="118">
        <f t="shared" si="129"/>
        <v>127727.12169686223</v>
      </c>
      <c r="E252" s="118">
        <f t="shared" si="129"/>
        <v>10690.350433397029</v>
      </c>
      <c r="F252" s="118">
        <f t="shared" si="129"/>
        <v>10646.184327623454</v>
      </c>
      <c r="G252" s="118">
        <f t="shared" si="129"/>
        <v>11039.47668021173</v>
      </c>
      <c r="H252" s="118">
        <f aca="true" t="shared" si="149" ref="H252:Q252">H119*H163*H208</f>
        <v>12181.934584226907</v>
      </c>
      <c r="I252" s="118">
        <f t="shared" si="149"/>
        <v>13598.41027506039</v>
      </c>
      <c r="J252" s="118">
        <f t="shared" si="149"/>
        <v>11852.363132804274</v>
      </c>
      <c r="K252" s="118">
        <f t="shared" si="149"/>
        <v>13425.301920319236</v>
      </c>
      <c r="L252" s="118">
        <f t="shared" si="149"/>
        <v>12113.80487695031</v>
      </c>
      <c r="M252" s="118">
        <f t="shared" si="149"/>
        <v>11484.965507030178</v>
      </c>
      <c r="N252" s="118">
        <f t="shared" si="149"/>
        <v>14258.714458553455</v>
      </c>
      <c r="O252" s="118">
        <f t="shared" si="149"/>
        <v>10238.567603932926</v>
      </c>
      <c r="P252" s="118">
        <f t="shared" si="149"/>
        <v>9136.056594401543</v>
      </c>
      <c r="Q252" s="118">
        <f t="shared" si="149"/>
        <v>140494.56503782736</v>
      </c>
      <c r="R252" s="118">
        <f aca="true" t="shared" si="150" ref="R252:AD252">R119*R163*R208</f>
        <v>10090.254938929618</v>
      </c>
      <c r="S252" s="118">
        <f t="shared" si="150"/>
        <v>9823.096270020522</v>
      </c>
      <c r="T252" s="118">
        <f t="shared" si="150"/>
        <v>10109.344944412951</v>
      </c>
      <c r="U252" s="118">
        <f t="shared" si="150"/>
        <v>10719.838434594296</v>
      </c>
      <c r="V252" s="118">
        <f t="shared" si="150"/>
        <v>11381.046998780987</v>
      </c>
      <c r="W252" s="118">
        <f t="shared" si="150"/>
        <v>9839.6502446398</v>
      </c>
      <c r="X252" s="118">
        <f t="shared" si="150"/>
        <v>0</v>
      </c>
      <c r="Y252" s="118">
        <f t="shared" si="150"/>
        <v>0</v>
      </c>
      <c r="Z252" s="118">
        <f t="shared" si="150"/>
        <v>0</v>
      </c>
      <c r="AA252" s="118">
        <f t="shared" si="150"/>
        <v>0</v>
      </c>
      <c r="AB252" s="118">
        <f t="shared" si="150"/>
        <v>0</v>
      </c>
      <c r="AC252" s="118">
        <f t="shared" si="150"/>
        <v>0</v>
      </c>
      <c r="AD252" s="118">
        <f t="shared" si="150"/>
        <v>0</v>
      </c>
    </row>
    <row r="253" spans="1:30" ht="11.25">
      <c r="A253" s="117" t="str">
        <f t="shared" si="134"/>
        <v>Otras leches fermentadas  40390</v>
      </c>
      <c r="B253" s="165" t="s">
        <v>2</v>
      </c>
      <c r="C253" s="118">
        <f aca="true" t="shared" si="151" ref="C253:G262">C120*C164*C209</f>
        <v>25981.95370651535</v>
      </c>
      <c r="D253" s="118">
        <f t="shared" si="151"/>
        <v>34055.54950911225</v>
      </c>
      <c r="E253" s="118">
        <f t="shared" si="151"/>
        <v>3570.317979083806</v>
      </c>
      <c r="F253" s="118">
        <f t="shared" si="151"/>
        <v>4184.168542908186</v>
      </c>
      <c r="G253" s="118">
        <f t="shared" si="151"/>
        <v>2497.5698003540424</v>
      </c>
      <c r="H253" s="118">
        <f aca="true" t="shared" si="152" ref="H253:Q253">H120*H164*H209</f>
        <v>3118.8240513614724</v>
      </c>
      <c r="I253" s="118">
        <f t="shared" si="152"/>
        <v>2701.175710468412</v>
      </c>
      <c r="J253" s="118">
        <f t="shared" si="152"/>
        <v>2355.758726627849</v>
      </c>
      <c r="K253" s="118">
        <f t="shared" si="152"/>
        <v>2421.570940323333</v>
      </c>
      <c r="L253" s="118">
        <f t="shared" si="152"/>
        <v>2593.171574735579</v>
      </c>
      <c r="M253" s="118">
        <f t="shared" si="152"/>
        <v>1034.9981401688258</v>
      </c>
      <c r="N253" s="118">
        <f t="shared" si="152"/>
        <v>2127.1873573024504</v>
      </c>
      <c r="O253" s="118">
        <f t="shared" si="152"/>
        <v>2134.41657987296</v>
      </c>
      <c r="P253" s="118">
        <f t="shared" si="152"/>
        <v>1761.8530593311511</v>
      </c>
      <c r="Q253" s="118">
        <f t="shared" si="152"/>
        <v>30537.475411184278</v>
      </c>
      <c r="R253" s="118">
        <f aca="true" t="shared" si="153" ref="R253:AD253">R120*R164*R209</f>
        <v>2168.26630582923</v>
      </c>
      <c r="S253" s="118">
        <f t="shared" si="153"/>
        <v>2336.741096063886</v>
      </c>
      <c r="T253" s="118">
        <f t="shared" si="153"/>
        <v>2593.466858864395</v>
      </c>
      <c r="U253" s="118">
        <f t="shared" si="153"/>
        <v>1101.5965005886412</v>
      </c>
      <c r="V253" s="118">
        <f t="shared" si="153"/>
        <v>2454.302824684756</v>
      </c>
      <c r="W253" s="118">
        <f t="shared" si="153"/>
        <v>2157.9131746211806</v>
      </c>
      <c r="X253" s="118">
        <f t="shared" si="153"/>
        <v>0</v>
      </c>
      <c r="Y253" s="118">
        <f t="shared" si="153"/>
        <v>0</v>
      </c>
      <c r="Z253" s="118">
        <f t="shared" si="153"/>
        <v>0</v>
      </c>
      <c r="AA253" s="118">
        <f t="shared" si="153"/>
        <v>0</v>
      </c>
      <c r="AB253" s="118">
        <f t="shared" si="153"/>
        <v>0</v>
      </c>
      <c r="AC253" s="118">
        <f t="shared" si="153"/>
        <v>0</v>
      </c>
      <c r="AD253" s="118">
        <f t="shared" si="153"/>
        <v>0</v>
      </c>
    </row>
    <row r="254" spans="1:30" ht="11.25">
      <c r="A254" s="117"/>
      <c r="B254" s="166" t="s">
        <v>3</v>
      </c>
      <c r="C254" s="118">
        <f t="shared" si="151"/>
        <v>18933.522143277234</v>
      </c>
      <c r="D254" s="118">
        <f t="shared" si="151"/>
        <v>33403.51822894306</v>
      </c>
      <c r="E254" s="118">
        <f t="shared" si="151"/>
        <v>1546.801033245038</v>
      </c>
      <c r="F254" s="118">
        <f t="shared" si="151"/>
        <v>1977.1123315069906</v>
      </c>
      <c r="G254" s="118">
        <f t="shared" si="151"/>
        <v>1748.6616280878638</v>
      </c>
      <c r="H254" s="118">
        <f aca="true" t="shared" si="154" ref="H254:Q254">H121*H165*H210</f>
        <v>1812.7061184492616</v>
      </c>
      <c r="I254" s="118">
        <f t="shared" si="154"/>
        <v>1937.6531397968845</v>
      </c>
      <c r="J254" s="118">
        <f t="shared" si="154"/>
        <v>1692.3642919955946</v>
      </c>
      <c r="K254" s="118">
        <f t="shared" si="154"/>
        <v>2664.069363103956</v>
      </c>
      <c r="L254" s="118">
        <f t="shared" si="154"/>
        <v>1718.7672255921084</v>
      </c>
      <c r="M254" s="118">
        <f t="shared" si="154"/>
        <v>1567.8883390147737</v>
      </c>
      <c r="N254" s="118">
        <f t="shared" si="154"/>
        <v>1938.0303699519231</v>
      </c>
      <c r="O254" s="118">
        <f t="shared" si="154"/>
        <v>1651.237182607106</v>
      </c>
      <c r="P254" s="118">
        <f t="shared" si="154"/>
        <v>1558.138216768901</v>
      </c>
      <c r="Q254" s="118">
        <f t="shared" si="154"/>
        <v>21786.049821991426</v>
      </c>
      <c r="R254" s="118">
        <f aca="true" t="shared" si="155" ref="R254:AD254">R121*R165*R210</f>
        <v>1659.0330917435008</v>
      </c>
      <c r="S254" s="118">
        <f t="shared" si="155"/>
        <v>1768.3385797043745</v>
      </c>
      <c r="T254" s="118">
        <f t="shared" si="155"/>
        <v>1788.04560326286</v>
      </c>
      <c r="U254" s="118">
        <f t="shared" si="155"/>
        <v>2044.1694868580123</v>
      </c>
      <c r="V254" s="118">
        <f t="shared" si="155"/>
        <v>2105.086739332798</v>
      </c>
      <c r="W254" s="118">
        <f t="shared" si="155"/>
        <v>1871.7106657150546</v>
      </c>
      <c r="X254" s="118">
        <f t="shared" si="155"/>
        <v>0</v>
      </c>
      <c r="Y254" s="118">
        <f t="shared" si="155"/>
        <v>0</v>
      </c>
      <c r="Z254" s="118">
        <f t="shared" si="155"/>
        <v>0</v>
      </c>
      <c r="AA254" s="118">
        <f t="shared" si="155"/>
        <v>0</v>
      </c>
      <c r="AB254" s="118">
        <f t="shared" si="155"/>
        <v>0</v>
      </c>
      <c r="AC254" s="118">
        <f t="shared" si="155"/>
        <v>0</v>
      </c>
      <c r="AD254" s="118">
        <f t="shared" si="155"/>
        <v>0</v>
      </c>
    </row>
    <row r="255" spans="1:30" ht="11.25">
      <c r="A255" s="117" t="str">
        <f t="shared" si="134"/>
        <v>Leches evaporadas/concentradas     40291</v>
      </c>
      <c r="B255" s="165" t="s">
        <v>2</v>
      </c>
      <c r="C255" s="118">
        <f t="shared" si="151"/>
        <v>8281.87170281132</v>
      </c>
      <c r="D255" s="118">
        <f t="shared" si="151"/>
        <v>10820.982122196458</v>
      </c>
      <c r="E255" s="118">
        <f t="shared" si="151"/>
        <v>818.5181591200565</v>
      </c>
      <c r="F255" s="118">
        <f t="shared" si="151"/>
        <v>660.3619606666667</v>
      </c>
      <c r="G255" s="118">
        <f t="shared" si="151"/>
        <v>633.8378387500001</v>
      </c>
      <c r="H255" s="118">
        <f aca="true" t="shared" si="156" ref="H255:Q255">H122*H166*H211</f>
        <v>508.1119330143886</v>
      </c>
      <c r="I255" s="118">
        <f t="shared" si="156"/>
        <v>633.2672480466472</v>
      </c>
      <c r="J255" s="118">
        <f t="shared" si="156"/>
        <v>513.7596179013254</v>
      </c>
      <c r="K255" s="118">
        <f t="shared" si="156"/>
        <v>428.21480049628525</v>
      </c>
      <c r="L255" s="118">
        <f t="shared" si="156"/>
        <v>615.3192979407407</v>
      </c>
      <c r="M255" s="118">
        <f t="shared" si="156"/>
        <v>563.5193857489053</v>
      </c>
      <c r="N255" s="118">
        <f t="shared" si="156"/>
        <v>472.21364494050994</v>
      </c>
      <c r="O255" s="118">
        <f t="shared" si="156"/>
        <v>481.4753949680112</v>
      </c>
      <c r="P255" s="118">
        <f t="shared" si="156"/>
        <v>350.81140189325845</v>
      </c>
      <c r="Q255" s="118">
        <f t="shared" si="156"/>
        <v>6681.785228482068</v>
      </c>
      <c r="R255" s="118">
        <f aca="true" t="shared" si="157" ref="R255:AD255">R122*R166*R211</f>
        <v>451.32169963994374</v>
      </c>
      <c r="S255" s="118">
        <f t="shared" si="157"/>
        <v>501.8157960000001</v>
      </c>
      <c r="T255" s="118">
        <f t="shared" si="157"/>
        <v>364.11288165902585</v>
      </c>
      <c r="U255" s="118">
        <f t="shared" si="157"/>
        <v>391.2074198708751</v>
      </c>
      <c r="V255" s="118">
        <f t="shared" si="157"/>
        <v>456.96938192753623</v>
      </c>
      <c r="W255" s="118">
        <f t="shared" si="157"/>
        <v>456.1103203888889</v>
      </c>
      <c r="X255" s="118">
        <f t="shared" si="157"/>
        <v>0</v>
      </c>
      <c r="Y255" s="118">
        <f t="shared" si="157"/>
        <v>0</v>
      </c>
      <c r="Z255" s="118">
        <f t="shared" si="157"/>
        <v>0</v>
      </c>
      <c r="AA255" s="118">
        <f t="shared" si="157"/>
        <v>0</v>
      </c>
      <c r="AB255" s="118">
        <f t="shared" si="157"/>
        <v>0</v>
      </c>
      <c r="AC255" s="118">
        <f t="shared" si="157"/>
        <v>0</v>
      </c>
      <c r="AD255" s="118">
        <f t="shared" si="157"/>
        <v>0</v>
      </c>
    </row>
    <row r="256" spans="1:30" ht="11.25">
      <c r="A256" s="117"/>
      <c r="B256" s="166" t="s">
        <v>3</v>
      </c>
      <c r="C256" s="118">
        <f t="shared" si="151"/>
        <v>5674.327039727142</v>
      </c>
      <c r="D256" s="118">
        <f t="shared" si="151"/>
        <v>3967.325515184397</v>
      </c>
      <c r="E256" s="118">
        <f t="shared" si="151"/>
        <v>749.5561692570622</v>
      </c>
      <c r="F256" s="118">
        <f t="shared" si="151"/>
        <v>749.0052481702129</v>
      </c>
      <c r="G256" s="118">
        <f t="shared" si="151"/>
        <v>485.3083830142046</v>
      </c>
      <c r="H256" s="118">
        <f aca="true" t="shared" si="158" ref="H256:Q256">H123*H167*H212</f>
        <v>561.4093676661872</v>
      </c>
      <c r="I256" s="118">
        <f t="shared" si="158"/>
        <v>490.0618144956269</v>
      </c>
      <c r="J256" s="118">
        <f t="shared" si="158"/>
        <v>274.5950016259205</v>
      </c>
      <c r="K256" s="118">
        <f t="shared" si="158"/>
        <v>388.06364658246656</v>
      </c>
      <c r="L256" s="118">
        <f t="shared" si="158"/>
        <v>272.0482811466667</v>
      </c>
      <c r="M256" s="118">
        <f t="shared" si="158"/>
        <v>201.50487600583944</v>
      </c>
      <c r="N256" s="118">
        <f t="shared" si="158"/>
        <v>803.4505240793201</v>
      </c>
      <c r="O256" s="118">
        <f t="shared" si="158"/>
        <v>627.223813657858</v>
      </c>
      <c r="P256" s="118">
        <f t="shared" si="158"/>
        <v>253.00887873033713</v>
      </c>
      <c r="Q256" s="118">
        <f t="shared" si="158"/>
        <v>5887.741367244426</v>
      </c>
      <c r="R256" s="118">
        <f aca="true" t="shared" si="159" ref="R256:AD256">R123*R167*R212</f>
        <v>395.0752456258791</v>
      </c>
      <c r="S256" s="118">
        <f t="shared" si="159"/>
        <v>271.64183027027025</v>
      </c>
      <c r="T256" s="118">
        <f t="shared" si="159"/>
        <v>241.01681643266474</v>
      </c>
      <c r="U256" s="118">
        <f t="shared" si="159"/>
        <v>300.08405256814916</v>
      </c>
      <c r="V256" s="118">
        <f t="shared" si="159"/>
        <v>393.1600798144928</v>
      </c>
      <c r="W256" s="118">
        <f t="shared" si="159"/>
        <v>298.06275111111114</v>
      </c>
      <c r="X256" s="118">
        <f t="shared" si="159"/>
        <v>0</v>
      </c>
      <c r="Y256" s="118">
        <f t="shared" si="159"/>
        <v>0</v>
      </c>
      <c r="Z256" s="118">
        <f t="shared" si="159"/>
        <v>0</v>
      </c>
      <c r="AA256" s="118">
        <f t="shared" si="159"/>
        <v>0</v>
      </c>
      <c r="AB256" s="118">
        <f t="shared" si="159"/>
        <v>0</v>
      </c>
      <c r="AC256" s="118">
        <f t="shared" si="159"/>
        <v>0</v>
      </c>
      <c r="AD256" s="118">
        <f t="shared" si="159"/>
        <v>0</v>
      </c>
    </row>
    <row r="257" spans="1:30" ht="11.25">
      <c r="A257" s="117" t="str">
        <f t="shared" si="134"/>
        <v>Leches condensadas     40299</v>
      </c>
      <c r="B257" s="165" t="s">
        <v>2</v>
      </c>
      <c r="C257" s="118">
        <f t="shared" si="151"/>
        <v>42311.953019956425</v>
      </c>
      <c r="D257" s="118">
        <f t="shared" si="151"/>
        <v>45107.26961486137</v>
      </c>
      <c r="E257" s="118">
        <f t="shared" si="151"/>
        <v>7290.179086315222</v>
      </c>
      <c r="F257" s="118">
        <f t="shared" si="151"/>
        <v>5093.922041634963</v>
      </c>
      <c r="G257" s="118">
        <f t="shared" si="151"/>
        <v>5339.0627688432405</v>
      </c>
      <c r="H257" s="118">
        <f aca="true" t="shared" si="160" ref="H257:Q257">H124*H168*H213</f>
        <v>5609.011802155792</v>
      </c>
      <c r="I257" s="118">
        <f t="shared" si="160"/>
        <v>4097.106856002835</v>
      </c>
      <c r="J257" s="118">
        <f t="shared" si="160"/>
        <v>5266.204124032585</v>
      </c>
      <c r="K257" s="118">
        <f t="shared" si="160"/>
        <v>3966.005175241066</v>
      </c>
      <c r="L257" s="118">
        <f t="shared" si="160"/>
        <v>5800.183379567837</v>
      </c>
      <c r="M257" s="118">
        <f t="shared" si="160"/>
        <v>3874.2153766225756</v>
      </c>
      <c r="N257" s="118">
        <f t="shared" si="160"/>
        <v>6745.152760359745</v>
      </c>
      <c r="O257" s="118">
        <f t="shared" si="160"/>
        <v>6045.536422462715</v>
      </c>
      <c r="P257" s="118">
        <f t="shared" si="160"/>
        <v>5623.97401726916</v>
      </c>
      <c r="Q257" s="118">
        <f t="shared" si="160"/>
        <v>64921.778363160134</v>
      </c>
      <c r="R257" s="118">
        <f aca="true" t="shared" si="161" ref="R257:AD257">R124*R168*R213</f>
        <v>8105.046232785691</v>
      </c>
      <c r="S257" s="118">
        <f t="shared" si="161"/>
        <v>6073.4998188050995</v>
      </c>
      <c r="T257" s="118">
        <f t="shared" si="161"/>
        <v>7306.513424753622</v>
      </c>
      <c r="U257" s="118">
        <f t="shared" si="161"/>
        <v>6553.16619125</v>
      </c>
      <c r="V257" s="118">
        <f t="shared" si="161"/>
        <v>4560.48035317737</v>
      </c>
      <c r="W257" s="118">
        <f t="shared" si="161"/>
        <v>4071.7047559851835</v>
      </c>
      <c r="X257" s="118">
        <f t="shared" si="161"/>
        <v>0</v>
      </c>
      <c r="Y257" s="118">
        <f t="shared" si="161"/>
        <v>0</v>
      </c>
      <c r="Z257" s="118">
        <f t="shared" si="161"/>
        <v>0</v>
      </c>
      <c r="AA257" s="118">
        <f t="shared" si="161"/>
        <v>0</v>
      </c>
      <c r="AB257" s="118">
        <f t="shared" si="161"/>
        <v>0</v>
      </c>
      <c r="AC257" s="118">
        <f t="shared" si="161"/>
        <v>0</v>
      </c>
      <c r="AD257" s="118">
        <f t="shared" si="161"/>
        <v>0</v>
      </c>
    </row>
    <row r="258" spans="1:30" ht="11.25">
      <c r="A258" s="117"/>
      <c r="B258" s="166" t="s">
        <v>3</v>
      </c>
      <c r="C258" s="118">
        <f t="shared" si="151"/>
        <v>28353.09212941148</v>
      </c>
      <c r="D258" s="118">
        <f t="shared" si="151"/>
        <v>22650.86808082982</v>
      </c>
      <c r="E258" s="118">
        <f t="shared" si="151"/>
        <v>1615.784369366312</v>
      </c>
      <c r="F258" s="118">
        <f t="shared" si="151"/>
        <v>1908.7977408429806</v>
      </c>
      <c r="G258" s="118">
        <f t="shared" si="151"/>
        <v>2127.046002257787</v>
      </c>
      <c r="H258" s="118">
        <f aca="true" t="shared" si="162" ref="H258:Q258">H125*H169*H214</f>
        <v>2474.174088254024</v>
      </c>
      <c r="I258" s="118">
        <f t="shared" si="162"/>
        <v>3531.7304878274135</v>
      </c>
      <c r="J258" s="118">
        <f t="shared" si="162"/>
        <v>2136.7746346189983</v>
      </c>
      <c r="K258" s="118">
        <f t="shared" si="162"/>
        <v>3346.050239936153</v>
      </c>
      <c r="L258" s="118">
        <f t="shared" si="162"/>
        <v>2067.807541971406</v>
      </c>
      <c r="M258" s="118">
        <f t="shared" si="162"/>
        <v>2825.3943500429796</v>
      </c>
      <c r="N258" s="118">
        <f t="shared" si="162"/>
        <v>2667.6339351646134</v>
      </c>
      <c r="O258" s="118">
        <f t="shared" si="162"/>
        <v>2588.969628060789</v>
      </c>
      <c r="P258" s="118">
        <f t="shared" si="162"/>
        <v>1601.7250497604628</v>
      </c>
      <c r="Q258" s="118">
        <f t="shared" si="162"/>
        <v>28829.970999813642</v>
      </c>
      <c r="R258" s="118">
        <f aca="true" t="shared" si="163" ref="R258:AD258">R125*R169*R214</f>
        <v>2077.1804520750757</v>
      </c>
      <c r="S258" s="118">
        <f t="shared" si="163"/>
        <v>2915.526640754474</v>
      </c>
      <c r="T258" s="118">
        <f t="shared" si="163"/>
        <v>2547.1623054417223</v>
      </c>
      <c r="U258" s="118">
        <f t="shared" si="163"/>
        <v>2548.64660695844</v>
      </c>
      <c r="V258" s="118">
        <f t="shared" si="163"/>
        <v>3768.43852868862</v>
      </c>
      <c r="W258" s="118">
        <f t="shared" si="163"/>
        <v>2352.0753470533723</v>
      </c>
      <c r="X258" s="118">
        <f t="shared" si="163"/>
        <v>0</v>
      </c>
      <c r="Y258" s="118">
        <f t="shared" si="163"/>
        <v>0</v>
      </c>
      <c r="Z258" s="118">
        <f t="shared" si="163"/>
        <v>0</v>
      </c>
      <c r="AA258" s="118">
        <f t="shared" si="163"/>
        <v>0</v>
      </c>
      <c r="AB258" s="118">
        <f t="shared" si="163"/>
        <v>0</v>
      </c>
      <c r="AC258" s="118">
        <f t="shared" si="163"/>
        <v>0</v>
      </c>
      <c r="AD258" s="118">
        <f t="shared" si="163"/>
        <v>0</v>
      </c>
    </row>
    <row r="259" spans="1:30" ht="11.25">
      <c r="A259" s="117" t="str">
        <f t="shared" si="134"/>
        <v>LPD en pequeños envases  4021011</v>
      </c>
      <c r="B259" s="165" t="s">
        <v>2</v>
      </c>
      <c r="C259" s="118">
        <f t="shared" si="151"/>
        <v>1233.1580333333334</v>
      </c>
      <c r="D259" s="118">
        <f t="shared" si="151"/>
        <v>2335.752150255132</v>
      </c>
      <c r="E259" s="118">
        <f t="shared" si="151"/>
        <v>305.93274576271193</v>
      </c>
      <c r="F259" s="118">
        <f t="shared" si="151"/>
        <v>136.5185721749409</v>
      </c>
      <c r="G259" s="118">
        <f t="shared" si="151"/>
        <v>225.5677235795455</v>
      </c>
      <c r="H259" s="118">
        <f aca="true" t="shared" si="164" ref="H259:Q259">H126*H170*H215</f>
        <v>283.5264631894485</v>
      </c>
      <c r="I259" s="118">
        <f t="shared" si="164"/>
        <v>214.49258248299324</v>
      </c>
      <c r="J259" s="118">
        <f t="shared" si="164"/>
        <v>246.7301249140894</v>
      </c>
      <c r="K259" s="118">
        <f t="shared" si="164"/>
        <v>273.0889176820208</v>
      </c>
      <c r="L259" s="118">
        <f t="shared" si="164"/>
        <v>261.013533925926</v>
      </c>
      <c r="M259" s="118">
        <f t="shared" si="164"/>
        <v>240.29106627737232</v>
      </c>
      <c r="N259" s="118">
        <f t="shared" si="164"/>
        <v>251.08830635033053</v>
      </c>
      <c r="O259" s="118">
        <f t="shared" si="164"/>
        <v>385.67207399165517</v>
      </c>
      <c r="P259" s="118">
        <f t="shared" si="164"/>
        <v>194.67815110018734</v>
      </c>
      <c r="Q259" s="118">
        <f t="shared" si="164"/>
        <v>3021.414942035579</v>
      </c>
      <c r="R259" s="118">
        <f aca="true" t="shared" si="165" ref="R259:AD259">R126*R170*R215</f>
        <v>248.35412400375066</v>
      </c>
      <c r="S259" s="118">
        <f t="shared" si="165"/>
        <v>195.93417543859655</v>
      </c>
      <c r="T259" s="118">
        <f t="shared" si="165"/>
        <v>468.413200095511</v>
      </c>
      <c r="U259" s="118">
        <f t="shared" si="165"/>
        <v>256.477130870397</v>
      </c>
      <c r="V259" s="118">
        <f t="shared" si="165"/>
        <v>215.81944222222225</v>
      </c>
      <c r="W259" s="118">
        <f t="shared" si="165"/>
        <v>300.22871223196887</v>
      </c>
      <c r="X259" s="118">
        <f t="shared" si="165"/>
        <v>0</v>
      </c>
      <c r="Y259" s="118">
        <f t="shared" si="165"/>
        <v>0</v>
      </c>
      <c r="Z259" s="118">
        <f t="shared" si="165"/>
        <v>0</v>
      </c>
      <c r="AA259" s="118">
        <f t="shared" si="165"/>
        <v>0</v>
      </c>
      <c r="AB259" s="118">
        <f t="shared" si="165"/>
        <v>0</v>
      </c>
      <c r="AC259" s="118">
        <f t="shared" si="165"/>
        <v>0</v>
      </c>
      <c r="AD259" s="118">
        <f t="shared" si="165"/>
        <v>0</v>
      </c>
    </row>
    <row r="260" spans="1:30" ht="11.25">
      <c r="A260" s="117"/>
      <c r="B260" s="166" t="s">
        <v>3</v>
      </c>
      <c r="C260" s="118">
        <f t="shared" si="151"/>
        <v>1901.0137526729563</v>
      </c>
      <c r="D260" s="118">
        <f t="shared" si="151"/>
        <v>2386.3939278430894</v>
      </c>
      <c r="E260" s="118">
        <f t="shared" si="151"/>
        <v>270.8937677259887</v>
      </c>
      <c r="F260" s="118">
        <f t="shared" si="151"/>
        <v>167.18992855791964</v>
      </c>
      <c r="G260" s="118">
        <f t="shared" si="151"/>
        <v>205.58482589962125</v>
      </c>
      <c r="H260" s="118">
        <f aca="true" t="shared" si="166" ref="H260:Q260">H127*H171*H216</f>
        <v>203.53800613429263</v>
      </c>
      <c r="I260" s="118">
        <f t="shared" si="166"/>
        <v>278.4357664965987</v>
      </c>
      <c r="J260" s="118">
        <f t="shared" si="166"/>
        <v>163.80997560137462</v>
      </c>
      <c r="K260" s="118">
        <f t="shared" si="166"/>
        <v>343.19783494304113</v>
      </c>
      <c r="L260" s="118">
        <f t="shared" si="166"/>
        <v>118.28519733333336</v>
      </c>
      <c r="M260" s="118">
        <f t="shared" si="166"/>
        <v>138.84327989051098</v>
      </c>
      <c r="N260" s="118">
        <f t="shared" si="166"/>
        <v>144.99015391879132</v>
      </c>
      <c r="O260" s="118">
        <f t="shared" si="166"/>
        <v>170.66600484469174</v>
      </c>
      <c r="P260" s="118">
        <f t="shared" si="166"/>
        <v>189.9064344569289</v>
      </c>
      <c r="Q260" s="118">
        <f t="shared" si="166"/>
        <v>2393.2602761066237</v>
      </c>
      <c r="R260" s="118">
        <f aca="true" t="shared" si="167" ref="R260:AD260">R127*R171*R216</f>
        <v>438.14241851851864</v>
      </c>
      <c r="S260" s="118">
        <f t="shared" si="167"/>
        <v>226.01799876718832</v>
      </c>
      <c r="T260" s="118">
        <f t="shared" si="167"/>
        <v>153.22529154727795</v>
      </c>
      <c r="U260" s="118">
        <f t="shared" si="167"/>
        <v>228.06152788139647</v>
      </c>
      <c r="V260" s="118">
        <f t="shared" si="167"/>
        <v>244.7619922222223</v>
      </c>
      <c r="W260" s="118">
        <f t="shared" si="167"/>
        <v>259.8788953703704</v>
      </c>
      <c r="X260" s="118">
        <f t="shared" si="167"/>
        <v>0</v>
      </c>
      <c r="Y260" s="118">
        <f t="shared" si="167"/>
        <v>0</v>
      </c>
      <c r="Z260" s="118">
        <f t="shared" si="167"/>
        <v>0</v>
      </c>
      <c r="AA260" s="118">
        <f t="shared" si="167"/>
        <v>0</v>
      </c>
      <c r="AB260" s="118">
        <f t="shared" si="167"/>
        <v>0</v>
      </c>
      <c r="AC260" s="118">
        <f t="shared" si="167"/>
        <v>0</v>
      </c>
      <c r="AD260" s="118">
        <f t="shared" si="167"/>
        <v>0</v>
      </c>
    </row>
    <row r="261" spans="1:30" s="222" customFormat="1" ht="11.25">
      <c r="A261" s="117" t="str">
        <f t="shared" si="134"/>
        <v>LPD a granel   4021019 + 4021091 + 4021099</v>
      </c>
      <c r="B261" s="165" t="s">
        <v>2</v>
      </c>
      <c r="C261" s="135">
        <f t="shared" si="151"/>
        <v>43860.064626995634</v>
      </c>
      <c r="D261" s="135">
        <f t="shared" si="151"/>
        <v>166898.7989396566</v>
      </c>
      <c r="E261" s="135">
        <f t="shared" si="151"/>
        <v>664.4113771186439</v>
      </c>
      <c r="F261" s="135">
        <f t="shared" si="151"/>
        <v>1245.472219858156</v>
      </c>
      <c r="G261" s="135">
        <f t="shared" si="151"/>
        <v>3631.7458664772726</v>
      </c>
      <c r="H261" s="135">
        <f aca="true" t="shared" si="168" ref="H261:Q261">H128*H172*H217</f>
        <v>3700.609474820144</v>
      </c>
      <c r="I261" s="135">
        <f t="shared" si="168"/>
        <v>8794.09056122449</v>
      </c>
      <c r="J261" s="135">
        <f t="shared" si="168"/>
        <v>6314.304226804124</v>
      </c>
      <c r="K261" s="135">
        <f t="shared" si="168"/>
        <v>3023.359962852897</v>
      </c>
      <c r="L261" s="135">
        <f t="shared" si="168"/>
        <v>4149.1011851851845</v>
      </c>
      <c r="M261" s="135">
        <f t="shared" si="168"/>
        <v>3404.567262773722</v>
      </c>
      <c r="N261" s="135">
        <f t="shared" si="168"/>
        <v>2500.705927762039</v>
      </c>
      <c r="O261" s="135">
        <f t="shared" si="168"/>
        <v>3908.3234353268426</v>
      </c>
      <c r="P261" s="135">
        <f t="shared" si="168"/>
        <v>3543.6521769662922</v>
      </c>
      <c r="Q261" s="135">
        <f t="shared" si="168"/>
        <v>44669.347336294355</v>
      </c>
      <c r="R261" s="135">
        <f aca="true" t="shared" si="169" ref="R261:AD261">R128*R172*R217</f>
        <v>4491.0272151898735</v>
      </c>
      <c r="S261" s="135">
        <f t="shared" si="169"/>
        <v>5976.114231863443</v>
      </c>
      <c r="T261" s="135">
        <f t="shared" si="169"/>
        <v>36181.415121776496</v>
      </c>
      <c r="U261" s="135">
        <f t="shared" si="169"/>
        <v>15086.986614060257</v>
      </c>
      <c r="V261" s="135">
        <f t="shared" si="169"/>
        <v>16012.727261594202</v>
      </c>
      <c r="W261" s="135">
        <f t="shared" si="169"/>
        <v>18584.783961988305</v>
      </c>
      <c r="X261" s="135">
        <f t="shared" si="169"/>
        <v>0</v>
      </c>
      <c r="Y261" s="135">
        <f t="shared" si="169"/>
        <v>0</v>
      </c>
      <c r="Z261" s="135">
        <f t="shared" si="169"/>
        <v>0</v>
      </c>
      <c r="AA261" s="135">
        <f t="shared" si="169"/>
        <v>0</v>
      </c>
      <c r="AB261" s="135">
        <f t="shared" si="169"/>
        <v>0</v>
      </c>
      <c r="AC261" s="135">
        <f t="shared" si="169"/>
        <v>0</v>
      </c>
      <c r="AD261" s="135">
        <f t="shared" si="169"/>
        <v>0</v>
      </c>
    </row>
    <row r="262" spans="1:30" s="222" customFormat="1" ht="11.25">
      <c r="A262" s="117"/>
      <c r="B262" s="166" t="s">
        <v>3</v>
      </c>
      <c r="C262" s="135">
        <f t="shared" si="151"/>
        <v>240804.46601523945</v>
      </c>
      <c r="D262" s="135">
        <f t="shared" si="151"/>
        <v>299494.44243567775</v>
      </c>
      <c r="E262" s="135">
        <f t="shared" si="151"/>
        <v>25474.758552259882</v>
      </c>
      <c r="F262" s="135">
        <f t="shared" si="151"/>
        <v>23483.061501418444</v>
      </c>
      <c r="G262" s="135">
        <f t="shared" si="151"/>
        <v>30748.10484375</v>
      </c>
      <c r="H262" s="135">
        <f aca="true" t="shared" si="170" ref="H262:Q262">H129*H173*H218</f>
        <v>25090.79464172662</v>
      </c>
      <c r="I262" s="135">
        <f t="shared" si="170"/>
        <v>32102.247959183678</v>
      </c>
      <c r="J262" s="135">
        <f t="shared" si="170"/>
        <v>20110.45875257732</v>
      </c>
      <c r="K262" s="135">
        <f t="shared" si="170"/>
        <v>20821.44807726597</v>
      </c>
      <c r="L262" s="135">
        <f t="shared" si="170"/>
        <v>20298.602488888893</v>
      </c>
      <c r="M262" s="135">
        <f t="shared" si="170"/>
        <v>23066.574785401466</v>
      </c>
      <c r="N262" s="135">
        <f t="shared" si="170"/>
        <v>28532.485359773367</v>
      </c>
      <c r="O262" s="135">
        <f t="shared" si="170"/>
        <v>24895.537594575802</v>
      </c>
      <c r="P262" s="135">
        <f t="shared" si="170"/>
        <v>15751.238557584273</v>
      </c>
      <c r="Q262" s="135">
        <f t="shared" si="170"/>
        <v>290659.7614743736</v>
      </c>
      <c r="R262" s="135">
        <f aca="true" t="shared" si="171" ref="R262:AD262">R129*R173*R218</f>
        <v>22949.678731364274</v>
      </c>
      <c r="S262" s="135">
        <f t="shared" si="171"/>
        <v>29915.76375391181</v>
      </c>
      <c r="T262" s="135">
        <f t="shared" si="171"/>
        <v>23236.8939756447</v>
      </c>
      <c r="U262" s="135">
        <f t="shared" si="171"/>
        <v>24950.407658536584</v>
      </c>
      <c r="V262" s="135">
        <f t="shared" si="171"/>
        <v>101431.9897753623</v>
      </c>
      <c r="W262" s="135">
        <f t="shared" si="171"/>
        <v>22084.290523391814</v>
      </c>
      <c r="X262" s="135">
        <f t="shared" si="171"/>
        <v>0</v>
      </c>
      <c r="Y262" s="135">
        <f t="shared" si="171"/>
        <v>0</v>
      </c>
      <c r="Z262" s="135">
        <f t="shared" si="171"/>
        <v>0</v>
      </c>
      <c r="AA262" s="135">
        <f t="shared" si="171"/>
        <v>0</v>
      </c>
      <c r="AB262" s="135">
        <f t="shared" si="171"/>
        <v>0</v>
      </c>
      <c r="AC262" s="135">
        <f t="shared" si="171"/>
        <v>0</v>
      </c>
      <c r="AD262" s="135">
        <f t="shared" si="171"/>
        <v>0</v>
      </c>
    </row>
    <row r="263" spans="1:30" ht="11.25">
      <c r="A263" s="117" t="str">
        <f t="shared" si="134"/>
        <v>Otras LP en pequeños envases  04022111 + 04022191 + 04022911 + 04022915 + 04022991</v>
      </c>
      <c r="B263" s="165" t="s">
        <v>2</v>
      </c>
      <c r="C263" s="118">
        <f aca="true" t="shared" si="172" ref="C263:G272">C130*C174*C219</f>
        <v>8811.338692510884</v>
      </c>
      <c r="D263" s="118">
        <f t="shared" si="172"/>
        <v>7458.083285643968</v>
      </c>
      <c r="E263" s="118">
        <f t="shared" si="172"/>
        <v>227.53806610169497</v>
      </c>
      <c r="F263" s="118">
        <f t="shared" si="172"/>
        <v>630.9471059574469</v>
      </c>
      <c r="G263" s="118">
        <f t="shared" si="172"/>
        <v>427.8077855965909</v>
      </c>
      <c r="H263" s="118">
        <f aca="true" t="shared" si="173" ref="H263:Q263">H130*H174*H219</f>
        <v>308.0241423884893</v>
      </c>
      <c r="I263" s="118">
        <f t="shared" si="173"/>
        <v>325.0090121282799</v>
      </c>
      <c r="J263" s="118">
        <f t="shared" si="173"/>
        <v>193.36222648011784</v>
      </c>
      <c r="K263" s="118">
        <f t="shared" si="173"/>
        <v>171.15616101040118</v>
      </c>
      <c r="L263" s="118">
        <f t="shared" si="173"/>
        <v>204.0438657777778</v>
      </c>
      <c r="M263" s="118">
        <f t="shared" si="173"/>
        <v>172.4500510948905</v>
      </c>
      <c r="N263" s="118">
        <f t="shared" si="173"/>
        <v>692.0869351274789</v>
      </c>
      <c r="O263" s="118">
        <f t="shared" si="173"/>
        <v>224.3502388038943</v>
      </c>
      <c r="P263" s="118">
        <f t="shared" si="173"/>
        <v>311.8871781741573</v>
      </c>
      <c r="Q263" s="118">
        <f t="shared" si="173"/>
        <v>3909.1378166708173</v>
      </c>
      <c r="R263" s="118">
        <f aca="true" t="shared" si="174" ref="R263:AD263">R130*R174*R219</f>
        <v>847.3875244725739</v>
      </c>
      <c r="S263" s="118">
        <f t="shared" si="174"/>
        <v>59.25522981507824</v>
      </c>
      <c r="T263" s="118">
        <f t="shared" si="174"/>
        <v>123.68764083094557</v>
      </c>
      <c r="U263" s="118">
        <f t="shared" si="174"/>
        <v>347.71657015781915</v>
      </c>
      <c r="V263" s="118">
        <f t="shared" si="174"/>
        <v>261.29332617391304</v>
      </c>
      <c r="W263" s="118">
        <f t="shared" si="174"/>
        <v>300.643727631579</v>
      </c>
      <c r="X263" s="118">
        <f t="shared" si="174"/>
        <v>0</v>
      </c>
      <c r="Y263" s="118">
        <f t="shared" si="174"/>
        <v>0</v>
      </c>
      <c r="Z263" s="118">
        <f t="shared" si="174"/>
        <v>0</v>
      </c>
      <c r="AA263" s="118">
        <f t="shared" si="174"/>
        <v>0</v>
      </c>
      <c r="AB263" s="118">
        <f t="shared" si="174"/>
        <v>0</v>
      </c>
      <c r="AC263" s="118">
        <f t="shared" si="174"/>
        <v>0</v>
      </c>
      <c r="AD263" s="118">
        <f t="shared" si="174"/>
        <v>0</v>
      </c>
    </row>
    <row r="264" spans="1:30" ht="11.25">
      <c r="A264" s="117"/>
      <c r="B264" s="166" t="s">
        <v>3</v>
      </c>
      <c r="C264" s="118">
        <f t="shared" si="172"/>
        <v>23189.767076342527</v>
      </c>
      <c r="D264" s="118">
        <f t="shared" si="172"/>
        <v>23528.903186419106</v>
      </c>
      <c r="E264" s="118">
        <f t="shared" si="172"/>
        <v>1799.4315101694913</v>
      </c>
      <c r="F264" s="118">
        <f t="shared" si="172"/>
        <v>1624.202630638298</v>
      </c>
      <c r="G264" s="118">
        <f t="shared" si="172"/>
        <v>1369.8660818181818</v>
      </c>
      <c r="H264" s="118">
        <f aca="true" t="shared" si="175" ref="H264:Q264">H131*H175*H220</f>
        <v>2064.9752322302165</v>
      </c>
      <c r="I264" s="118">
        <f t="shared" si="175"/>
        <v>1544.292624489796</v>
      </c>
      <c r="J264" s="118">
        <f t="shared" si="175"/>
        <v>1793.7508860088365</v>
      </c>
      <c r="K264" s="118">
        <f t="shared" si="175"/>
        <v>1752.4038298662701</v>
      </c>
      <c r="L264" s="118">
        <f t="shared" si="175"/>
        <v>1820.5149475555554</v>
      </c>
      <c r="M264" s="118">
        <f t="shared" si="175"/>
        <v>2048.5961675912413</v>
      </c>
      <c r="N264" s="118">
        <f t="shared" si="175"/>
        <v>1785.76212917847</v>
      </c>
      <c r="O264" s="118">
        <f t="shared" si="175"/>
        <v>2026.0343841446454</v>
      </c>
      <c r="P264" s="118">
        <f t="shared" si="175"/>
        <v>3323.626682022473</v>
      </c>
      <c r="Q264" s="118">
        <f t="shared" si="175"/>
        <v>22995.599778955348</v>
      </c>
      <c r="R264" s="118">
        <f aca="true" t="shared" si="176" ref="R264:AD264">R131*R175*R220</f>
        <v>1817.0544219409283</v>
      </c>
      <c r="S264" s="118">
        <f t="shared" si="176"/>
        <v>1680.9118702702706</v>
      </c>
      <c r="T264" s="118">
        <f t="shared" si="176"/>
        <v>1382.2614404011463</v>
      </c>
      <c r="U264" s="118">
        <f t="shared" si="176"/>
        <v>1895.4097954088952</v>
      </c>
      <c r="V264" s="118">
        <f t="shared" si="176"/>
        <v>1389.2191243478262</v>
      </c>
      <c r="W264" s="118">
        <f t="shared" si="176"/>
        <v>2083.4553771929827</v>
      </c>
      <c r="X264" s="118">
        <f t="shared" si="176"/>
        <v>0</v>
      </c>
      <c r="Y264" s="118">
        <f t="shared" si="176"/>
        <v>0</v>
      </c>
      <c r="Z264" s="118">
        <f t="shared" si="176"/>
        <v>0</v>
      </c>
      <c r="AA264" s="118">
        <f t="shared" si="176"/>
        <v>0</v>
      </c>
      <c r="AB264" s="118">
        <f t="shared" si="176"/>
        <v>0</v>
      </c>
      <c r="AC264" s="118">
        <f t="shared" si="176"/>
        <v>0</v>
      </c>
      <c r="AD264" s="118">
        <f t="shared" si="176"/>
        <v>0</v>
      </c>
    </row>
    <row r="265" spans="1:30" ht="11.25">
      <c r="A265" s="117" t="str">
        <f t="shared" si="134"/>
        <v>Otras LP a granel   04022118 + 04022199 + 04022919 + 04022999</v>
      </c>
      <c r="B265" s="165" t="s">
        <v>2</v>
      </c>
      <c r="C265" s="118">
        <f t="shared" si="172"/>
        <v>42749.78835471698</v>
      </c>
      <c r="D265" s="118">
        <f t="shared" si="172"/>
        <v>41366.41184953612</v>
      </c>
      <c r="E265" s="118">
        <f t="shared" si="172"/>
        <v>1743.8211751412432</v>
      </c>
      <c r="F265" s="118">
        <f t="shared" si="172"/>
        <v>2181.3106780141843</v>
      </c>
      <c r="G265" s="118">
        <f t="shared" si="172"/>
        <v>4917.816755681819</v>
      </c>
      <c r="H265" s="118">
        <f aca="true" t="shared" si="177" ref="H265:Q265">H132*H176*H221</f>
        <v>6989.651303597123</v>
      </c>
      <c r="I265" s="118">
        <f t="shared" si="177"/>
        <v>5904.493877551022</v>
      </c>
      <c r="J265" s="118">
        <f t="shared" si="177"/>
        <v>10058.125808541974</v>
      </c>
      <c r="K265" s="118">
        <f t="shared" si="177"/>
        <v>4196.019851411589</v>
      </c>
      <c r="L265" s="118">
        <f t="shared" si="177"/>
        <v>6249.993552592591</v>
      </c>
      <c r="M265" s="118">
        <f t="shared" si="177"/>
        <v>6352.928210218978</v>
      </c>
      <c r="N265" s="118">
        <f t="shared" si="177"/>
        <v>6369.6617790368255</v>
      </c>
      <c r="O265" s="118">
        <f t="shared" si="177"/>
        <v>4039.652950208623</v>
      </c>
      <c r="P265" s="118">
        <f t="shared" si="177"/>
        <v>3391.607101123596</v>
      </c>
      <c r="Q265" s="118">
        <f t="shared" si="177"/>
        <v>62097.43185857933</v>
      </c>
      <c r="R265" s="118">
        <f aca="true" t="shared" si="178" ref="R265:AD265">R132*R176*R221</f>
        <v>6065.596095639944</v>
      </c>
      <c r="S265" s="118">
        <f t="shared" si="178"/>
        <v>4139.592477951635</v>
      </c>
      <c r="T265" s="118">
        <f t="shared" si="178"/>
        <v>4459.238395415472</v>
      </c>
      <c r="U265" s="118">
        <f t="shared" si="178"/>
        <v>6746.302737446198</v>
      </c>
      <c r="V265" s="118">
        <f t="shared" si="178"/>
        <v>3800.7184347826083</v>
      </c>
      <c r="W265" s="118">
        <f t="shared" si="178"/>
        <v>4325.981567251462</v>
      </c>
      <c r="X265" s="118">
        <f t="shared" si="178"/>
        <v>0</v>
      </c>
      <c r="Y265" s="118">
        <f t="shared" si="178"/>
        <v>0</v>
      </c>
      <c r="Z265" s="118">
        <f t="shared" si="178"/>
        <v>0</v>
      </c>
      <c r="AA265" s="118">
        <f t="shared" si="178"/>
        <v>0</v>
      </c>
      <c r="AB265" s="118">
        <f t="shared" si="178"/>
        <v>0</v>
      </c>
      <c r="AC265" s="118">
        <f t="shared" si="178"/>
        <v>0</v>
      </c>
      <c r="AD265" s="118">
        <f t="shared" si="178"/>
        <v>0</v>
      </c>
    </row>
    <row r="266" spans="1:30" ht="11.25">
      <c r="A266" s="117"/>
      <c r="B266" s="166" t="s">
        <v>3</v>
      </c>
      <c r="C266" s="118">
        <f t="shared" si="172"/>
        <v>75921.9356226415</v>
      </c>
      <c r="D266" s="118">
        <f t="shared" si="172"/>
        <v>71776.01775819695</v>
      </c>
      <c r="E266" s="118">
        <f t="shared" si="172"/>
        <v>5781.849152542374</v>
      </c>
      <c r="F266" s="118">
        <f t="shared" si="172"/>
        <v>8560.519029787234</v>
      </c>
      <c r="G266" s="118">
        <f t="shared" si="172"/>
        <v>5612.159090909092</v>
      </c>
      <c r="H266" s="118">
        <f aca="true" t="shared" si="179" ref="H266:Q266">H133*H177*H222</f>
        <v>6125.05381294964</v>
      </c>
      <c r="I266" s="118">
        <f t="shared" si="179"/>
        <v>7807.8416909621</v>
      </c>
      <c r="J266" s="118">
        <f t="shared" si="179"/>
        <v>7196.278391752578</v>
      </c>
      <c r="K266" s="118">
        <f t="shared" si="179"/>
        <v>6476.449331352154</v>
      </c>
      <c r="L266" s="118">
        <f t="shared" si="179"/>
        <v>6265.46074074074</v>
      </c>
      <c r="M266" s="118">
        <f t="shared" si="179"/>
        <v>4942.664525547446</v>
      </c>
      <c r="N266" s="118">
        <f t="shared" si="179"/>
        <v>8474.478226628895</v>
      </c>
      <c r="O266" s="118">
        <f t="shared" si="179"/>
        <v>7178.314325452017</v>
      </c>
      <c r="P266" s="118">
        <f t="shared" si="179"/>
        <v>4543.857865168538</v>
      </c>
      <c r="Q266" s="118">
        <f t="shared" si="179"/>
        <v>78992.43236736176</v>
      </c>
      <c r="R266" s="118">
        <f aca="true" t="shared" si="180" ref="R266:AD266">R133*R177*R222</f>
        <v>6806.575324894516</v>
      </c>
      <c r="S266" s="118">
        <f t="shared" si="180"/>
        <v>7126.10640682788</v>
      </c>
      <c r="T266" s="118">
        <f t="shared" si="180"/>
        <v>7345.82878166189</v>
      </c>
      <c r="U266" s="118">
        <f t="shared" si="180"/>
        <v>6982.465997130559</v>
      </c>
      <c r="V266" s="118">
        <f t="shared" si="180"/>
        <v>7796.030757101448</v>
      </c>
      <c r="W266" s="118">
        <f t="shared" si="180"/>
        <v>7136.509040935673</v>
      </c>
      <c r="X266" s="118">
        <f t="shared" si="180"/>
        <v>0</v>
      </c>
      <c r="Y266" s="118">
        <f t="shared" si="180"/>
        <v>0</v>
      </c>
      <c r="Z266" s="118">
        <f t="shared" si="180"/>
        <v>0</v>
      </c>
      <c r="AA266" s="118">
        <f t="shared" si="180"/>
        <v>0</v>
      </c>
      <c r="AB266" s="118">
        <f t="shared" si="180"/>
        <v>0</v>
      </c>
      <c r="AC266" s="118">
        <f t="shared" si="180"/>
        <v>0</v>
      </c>
      <c r="AD266" s="118">
        <f t="shared" si="180"/>
        <v>0</v>
      </c>
    </row>
    <row r="267" spans="1:30" ht="11.25">
      <c r="A267" s="117" t="str">
        <f t="shared" si="134"/>
        <v>Mantequilla         40510</v>
      </c>
      <c r="B267" s="165" t="s">
        <v>2</v>
      </c>
      <c r="C267" s="118">
        <f t="shared" si="172"/>
        <v>158009.37203508813</v>
      </c>
      <c r="D267" s="118">
        <f t="shared" si="172"/>
        <v>141892.78792945502</v>
      </c>
      <c r="E267" s="118">
        <f t="shared" si="172"/>
        <v>10671.782959806787</v>
      </c>
      <c r="F267" s="118">
        <f t="shared" si="172"/>
        <v>10434.463773355275</v>
      </c>
      <c r="G267" s="118">
        <f t="shared" si="172"/>
        <v>13242.606307935112</v>
      </c>
      <c r="H267" s="118">
        <f aca="true" t="shared" si="181" ref="H267:Q267">H134*H178*H223</f>
        <v>9177.662830886564</v>
      </c>
      <c r="I267" s="118">
        <f t="shared" si="181"/>
        <v>11100.56254923162</v>
      </c>
      <c r="J267" s="118">
        <f t="shared" si="181"/>
        <v>10716.610617169117</v>
      </c>
      <c r="K267" s="118">
        <f t="shared" si="181"/>
        <v>9973.07733824768</v>
      </c>
      <c r="L267" s="118">
        <f t="shared" si="181"/>
        <v>11668.311010883292</v>
      </c>
      <c r="M267" s="118">
        <f t="shared" si="181"/>
        <v>6822.633829235425</v>
      </c>
      <c r="N267" s="118">
        <f t="shared" si="181"/>
        <v>8675.317637339956</v>
      </c>
      <c r="O267" s="118">
        <f t="shared" si="181"/>
        <v>8782.536883688259</v>
      </c>
      <c r="P267" s="118">
        <f t="shared" si="181"/>
        <v>5162.319194633009</v>
      </c>
      <c r="Q267" s="118">
        <f t="shared" si="181"/>
        <v>116307.50222648057</v>
      </c>
      <c r="R267" s="118">
        <f aca="true" t="shared" si="182" ref="R267:AD267">R134*R178*R223</f>
        <v>7295.794159673966</v>
      </c>
      <c r="S267" s="118">
        <f t="shared" si="182"/>
        <v>17617.882056374765</v>
      </c>
      <c r="T267" s="118">
        <f t="shared" si="182"/>
        <v>11058.441375050581</v>
      </c>
      <c r="U267" s="118">
        <f t="shared" si="182"/>
        <v>9578.906289122944</v>
      </c>
      <c r="V267" s="118">
        <f t="shared" si="182"/>
        <v>10410.653218380628</v>
      </c>
      <c r="W267" s="118">
        <f t="shared" si="182"/>
        <v>8560.394151335164</v>
      </c>
      <c r="X267" s="118">
        <f t="shared" si="182"/>
        <v>0</v>
      </c>
      <c r="Y267" s="118">
        <f t="shared" si="182"/>
        <v>0</v>
      </c>
      <c r="Z267" s="118">
        <f t="shared" si="182"/>
        <v>0</v>
      </c>
      <c r="AA267" s="118">
        <f t="shared" si="182"/>
        <v>0</v>
      </c>
      <c r="AB267" s="118">
        <f t="shared" si="182"/>
        <v>0</v>
      </c>
      <c r="AC267" s="118">
        <f t="shared" si="182"/>
        <v>0</v>
      </c>
      <c r="AD267" s="118">
        <f t="shared" si="182"/>
        <v>0</v>
      </c>
    </row>
    <row r="268" spans="1:30" ht="11.25">
      <c r="A268" s="117"/>
      <c r="B268" s="166" t="s">
        <v>3</v>
      </c>
      <c r="C268" s="118">
        <f t="shared" si="172"/>
        <v>231375.9467147591</v>
      </c>
      <c r="D268" s="118">
        <f t="shared" si="172"/>
        <v>200944.38362574342</v>
      </c>
      <c r="E268" s="118">
        <f t="shared" si="172"/>
        <v>19286.307491347143</v>
      </c>
      <c r="F268" s="118">
        <f t="shared" si="172"/>
        <v>15323.28421795514</v>
      </c>
      <c r="G268" s="118">
        <f t="shared" si="172"/>
        <v>19718.774372931504</v>
      </c>
      <c r="H268" s="118">
        <f aca="true" t="shared" si="183" ref="H268:Q268">H135*H179*H224</f>
        <v>22848.47174550048</v>
      </c>
      <c r="I268" s="118">
        <f t="shared" si="183"/>
        <v>19804.866152973034</v>
      </c>
      <c r="J268" s="118">
        <f t="shared" si="183"/>
        <v>17426.790173940833</v>
      </c>
      <c r="K268" s="118">
        <f t="shared" si="183"/>
        <v>14518.130607682895</v>
      </c>
      <c r="L268" s="118">
        <f t="shared" si="183"/>
        <v>15771.756947090487</v>
      </c>
      <c r="M268" s="118">
        <f t="shared" si="183"/>
        <v>17218.794731664828</v>
      </c>
      <c r="N268" s="118">
        <f t="shared" si="183"/>
        <v>18868.372658505723</v>
      </c>
      <c r="O268" s="118">
        <f t="shared" si="183"/>
        <v>16910.794584902633</v>
      </c>
      <c r="P268" s="118">
        <f t="shared" si="183"/>
        <v>17543.814672237084</v>
      </c>
      <c r="Q268" s="118">
        <f t="shared" si="183"/>
        <v>215442.9673431616</v>
      </c>
      <c r="R268" s="118">
        <f aca="true" t="shared" si="184" ref="R268:AD268">R135*R179*R224</f>
        <v>22654.33452683108</v>
      </c>
      <c r="S268" s="118">
        <f t="shared" si="184"/>
        <v>20195.10134275497</v>
      </c>
      <c r="T268" s="118">
        <f t="shared" si="184"/>
        <v>23586.402014317504</v>
      </c>
      <c r="U268" s="118">
        <f t="shared" si="184"/>
        <v>21481.08264075338</v>
      </c>
      <c r="V268" s="118">
        <f t="shared" si="184"/>
        <v>22509.386409176357</v>
      </c>
      <c r="W268" s="118">
        <f t="shared" si="184"/>
        <v>17554.895574062655</v>
      </c>
      <c r="X268" s="118">
        <f t="shared" si="184"/>
        <v>0</v>
      </c>
      <c r="Y268" s="118">
        <f t="shared" si="184"/>
        <v>0</v>
      </c>
      <c r="Z268" s="118">
        <f t="shared" si="184"/>
        <v>0</v>
      </c>
      <c r="AA268" s="118">
        <f t="shared" si="184"/>
        <v>0</v>
      </c>
      <c r="AB268" s="118">
        <f t="shared" si="184"/>
        <v>0</v>
      </c>
      <c r="AC268" s="118">
        <f t="shared" si="184"/>
        <v>0</v>
      </c>
      <c r="AD268" s="118">
        <f t="shared" si="184"/>
        <v>0</v>
      </c>
    </row>
    <row r="269" spans="1:30" ht="11.25">
      <c r="A269" s="117" t="str">
        <f t="shared" si="134"/>
        <v>Aceite de mantequilla      40590</v>
      </c>
      <c r="B269" s="165" t="s">
        <v>2</v>
      </c>
      <c r="C269" s="118">
        <f t="shared" si="172"/>
        <v>117807.97990455732</v>
      </c>
      <c r="D269" s="118">
        <f t="shared" si="172"/>
        <v>120904.21337970326</v>
      </c>
      <c r="E269" s="118">
        <f t="shared" si="172"/>
        <v>10168.788474293786</v>
      </c>
      <c r="F269" s="118">
        <f t="shared" si="172"/>
        <v>11965.963800567375</v>
      </c>
      <c r="G269" s="118">
        <f t="shared" si="172"/>
        <v>7857.277674147726</v>
      </c>
      <c r="H269" s="118">
        <f aca="true" t="shared" si="185" ref="H269:Q269">H136*H180*H225</f>
        <v>6878.080157122303</v>
      </c>
      <c r="I269" s="118">
        <f t="shared" si="185"/>
        <v>9589.300312244899</v>
      </c>
      <c r="J269" s="118">
        <f t="shared" si="185"/>
        <v>10262.223229455081</v>
      </c>
      <c r="K269" s="118">
        <f t="shared" si="185"/>
        <v>10443.766002971768</v>
      </c>
      <c r="L269" s="118">
        <f t="shared" si="185"/>
        <v>7232.13637037037</v>
      </c>
      <c r="M269" s="118">
        <f t="shared" si="185"/>
        <v>5225.762682978103</v>
      </c>
      <c r="N269" s="118">
        <f t="shared" si="185"/>
        <v>19839.32373422096</v>
      </c>
      <c r="O269" s="118">
        <f t="shared" si="185"/>
        <v>24506.909431321277</v>
      </c>
      <c r="P269" s="118">
        <f t="shared" si="185"/>
        <v>12521.18404792135</v>
      </c>
      <c r="Q269" s="118">
        <f t="shared" si="185"/>
        <v>137366.30658994976</v>
      </c>
      <c r="R269" s="118">
        <f aca="true" t="shared" si="186" ref="R269:AD269">R136*R180*R225</f>
        <v>14325.241636793251</v>
      </c>
      <c r="S269" s="118">
        <f t="shared" si="186"/>
        <v>8832.92247943101</v>
      </c>
      <c r="T269" s="118">
        <f t="shared" si="186"/>
        <v>9643.385180515757</v>
      </c>
      <c r="U269" s="118">
        <f t="shared" si="186"/>
        <v>12365.276185824961</v>
      </c>
      <c r="V269" s="118">
        <f t="shared" si="186"/>
        <v>11098.922959275362</v>
      </c>
      <c r="W269" s="118">
        <f t="shared" si="186"/>
        <v>9959.465187017544</v>
      </c>
      <c r="X269" s="118">
        <f t="shared" si="186"/>
        <v>0</v>
      </c>
      <c r="Y269" s="118">
        <f t="shared" si="186"/>
        <v>0</v>
      </c>
      <c r="Z269" s="118">
        <f t="shared" si="186"/>
        <v>0</v>
      </c>
      <c r="AA269" s="118">
        <f t="shared" si="186"/>
        <v>0</v>
      </c>
      <c r="AB269" s="118">
        <f t="shared" si="186"/>
        <v>0</v>
      </c>
      <c r="AC269" s="118">
        <f t="shared" si="186"/>
        <v>0</v>
      </c>
      <c r="AD269" s="118">
        <f t="shared" si="186"/>
        <v>0</v>
      </c>
    </row>
    <row r="270" spans="1:30" ht="11.25">
      <c r="A270" s="117"/>
      <c r="B270" s="166" t="s">
        <v>3</v>
      </c>
      <c r="C270" s="118">
        <f t="shared" si="172"/>
        <v>29176.04357277213</v>
      </c>
      <c r="D270" s="118">
        <f t="shared" si="172"/>
        <v>30033.406086718245</v>
      </c>
      <c r="E270" s="118">
        <f t="shared" si="172"/>
        <v>1970.4464073446327</v>
      </c>
      <c r="F270" s="118">
        <f t="shared" si="172"/>
        <v>2214.3008212765953</v>
      </c>
      <c r="G270" s="118">
        <f t="shared" si="172"/>
        <v>2045.8302534090908</v>
      </c>
      <c r="H270" s="118">
        <f aca="true" t="shared" si="187" ref="H270:Q270">H137*H181*H226</f>
        <v>1930.6173582733813</v>
      </c>
      <c r="I270" s="118">
        <f t="shared" si="187"/>
        <v>2365.8433790087465</v>
      </c>
      <c r="J270" s="118">
        <f t="shared" si="187"/>
        <v>3336.7234886597935</v>
      </c>
      <c r="K270" s="118">
        <f t="shared" si="187"/>
        <v>1229.9279337295688</v>
      </c>
      <c r="L270" s="118">
        <f t="shared" si="187"/>
        <v>2942.1270648888885</v>
      </c>
      <c r="M270" s="118">
        <f t="shared" si="187"/>
        <v>2076.6485985401464</v>
      </c>
      <c r="N270" s="118">
        <f t="shared" si="187"/>
        <v>3022.066700283286</v>
      </c>
      <c r="O270" s="118">
        <f t="shared" si="187"/>
        <v>3583.6839154381087</v>
      </c>
      <c r="P270" s="118">
        <f t="shared" si="187"/>
        <v>2100.745706741573</v>
      </c>
      <c r="Q270" s="118">
        <f t="shared" si="187"/>
        <v>28859.24247209735</v>
      </c>
      <c r="R270" s="118">
        <f aca="true" t="shared" si="188" ref="R270:AD270">R137*R181*R226</f>
        <v>2788.248614345992</v>
      </c>
      <c r="S270" s="118">
        <f t="shared" si="188"/>
        <v>4553.410348790897</v>
      </c>
      <c r="T270" s="118">
        <f t="shared" si="188"/>
        <v>4128.054280229227</v>
      </c>
      <c r="U270" s="118">
        <f t="shared" si="188"/>
        <v>2453.166360057389</v>
      </c>
      <c r="V270" s="118">
        <f t="shared" si="188"/>
        <v>3017.5151942028983</v>
      </c>
      <c r="W270" s="118">
        <f t="shared" si="188"/>
        <v>3164.518513450292</v>
      </c>
      <c r="X270" s="118">
        <f t="shared" si="188"/>
        <v>0</v>
      </c>
      <c r="Y270" s="118">
        <f t="shared" si="188"/>
        <v>0</v>
      </c>
      <c r="Z270" s="118">
        <f t="shared" si="188"/>
        <v>0</v>
      </c>
      <c r="AA270" s="118">
        <f t="shared" si="188"/>
        <v>0</v>
      </c>
      <c r="AB270" s="118">
        <f t="shared" si="188"/>
        <v>0</v>
      </c>
      <c r="AC270" s="118">
        <f t="shared" si="188"/>
        <v>0</v>
      </c>
      <c r="AD270" s="118">
        <f t="shared" si="188"/>
        <v>0</v>
      </c>
    </row>
    <row r="271" spans="1:30" ht="11.25">
      <c r="A271" s="117" t="str">
        <f t="shared" si="134"/>
        <v>Q. Mozzarella fr.exportación   (8*) (8") TARIC    04061030</v>
      </c>
      <c r="B271" s="165" t="s">
        <v>2</v>
      </c>
      <c r="C271" s="118">
        <f t="shared" si="172"/>
        <v>18183.40111577667</v>
      </c>
      <c r="D271" s="118">
        <f t="shared" si="172"/>
        <v>23278.1365545884</v>
      </c>
      <c r="E271" s="118">
        <f t="shared" si="172"/>
        <v>1759.277685395113</v>
      </c>
      <c r="F271" s="118">
        <f t="shared" si="172"/>
        <v>1642.9980082343186</v>
      </c>
      <c r="G271" s="118">
        <f t="shared" si="172"/>
        <v>2368.4964254740994</v>
      </c>
      <c r="H271" s="118">
        <f aca="true" t="shared" si="189" ref="H271:Q271">H138*H182*H227</f>
        <v>2541.215373910118</v>
      </c>
      <c r="I271" s="118">
        <f t="shared" si="189"/>
        <v>2434.82640258188</v>
      </c>
      <c r="J271" s="118">
        <f t="shared" si="189"/>
        <v>3013.303978490905</v>
      </c>
      <c r="K271" s="118">
        <f t="shared" si="189"/>
        <v>1846.4186285965143</v>
      </c>
      <c r="L271" s="118">
        <f t="shared" si="189"/>
        <v>1920.6342402770563</v>
      </c>
      <c r="M271" s="118">
        <f t="shared" si="189"/>
        <v>1530.552734708503</v>
      </c>
      <c r="N271" s="118">
        <f t="shared" si="189"/>
        <v>3144.2542414296745</v>
      </c>
      <c r="O271" s="118">
        <f t="shared" si="189"/>
        <v>1418.909658660116</v>
      </c>
      <c r="P271" s="118">
        <f t="shared" si="189"/>
        <v>1401.0015367065519</v>
      </c>
      <c r="Q271" s="118">
        <f t="shared" si="189"/>
        <v>24990.806002288384</v>
      </c>
      <c r="R271" s="118">
        <f aca="true" t="shared" si="190" ref="R271:AD271">R138*R182*R227</f>
        <v>2441.836554970683</v>
      </c>
      <c r="S271" s="118">
        <f t="shared" si="190"/>
        <v>3781.216029917054</v>
      </c>
      <c r="T271" s="118">
        <f t="shared" si="190"/>
        <v>1472.055660484501</v>
      </c>
      <c r="U271" s="118">
        <f t="shared" si="190"/>
        <v>1575.2931491065606</v>
      </c>
      <c r="V271" s="118">
        <f t="shared" si="190"/>
        <v>2024.8189425578767</v>
      </c>
      <c r="W271" s="118">
        <f t="shared" si="190"/>
        <v>2153.5481511790845</v>
      </c>
      <c r="X271" s="118">
        <f t="shared" si="190"/>
        <v>0</v>
      </c>
      <c r="Y271" s="118">
        <f t="shared" si="190"/>
        <v>0</v>
      </c>
      <c r="Z271" s="118">
        <f t="shared" si="190"/>
        <v>0</v>
      </c>
      <c r="AA271" s="118">
        <f t="shared" si="190"/>
        <v>0</v>
      </c>
      <c r="AB271" s="118">
        <f t="shared" si="190"/>
        <v>0</v>
      </c>
      <c r="AC271" s="118">
        <f t="shared" si="190"/>
        <v>0</v>
      </c>
      <c r="AD271" s="118">
        <f t="shared" si="190"/>
        <v>0</v>
      </c>
    </row>
    <row r="272" spans="1:30" ht="11.25">
      <c r="A272" s="117" t="str">
        <f t="shared" si="134"/>
        <v>Q. Mozzarella fr.importación   (8*)(8")  TARIC    04061030</v>
      </c>
      <c r="B272" s="166" t="s">
        <v>3</v>
      </c>
      <c r="C272" s="118">
        <f t="shared" si="172"/>
        <v>200042.34870781706</v>
      </c>
      <c r="D272" s="118">
        <f t="shared" si="172"/>
        <v>210506.0176948187</v>
      </c>
      <c r="E272" s="118">
        <f t="shared" si="172"/>
        <v>17163.486287508254</v>
      </c>
      <c r="F272" s="118">
        <f t="shared" si="172"/>
        <v>16185.692424678637</v>
      </c>
      <c r="G272" s="118">
        <f t="shared" si="172"/>
        <v>18814.140683709786</v>
      </c>
      <c r="H272" s="118">
        <f aca="true" t="shared" si="191" ref="H272:Q272">H139*H183*H228</f>
        <v>19431.959705556572</v>
      </c>
      <c r="I272" s="118">
        <f t="shared" si="191"/>
        <v>20030.140028051195</v>
      </c>
      <c r="J272" s="118">
        <f t="shared" si="191"/>
        <v>20117.38432684046</v>
      </c>
      <c r="K272" s="118">
        <f t="shared" si="191"/>
        <v>19588.206251794825</v>
      </c>
      <c r="L272" s="118">
        <f t="shared" si="191"/>
        <v>18473.735154876773</v>
      </c>
      <c r="M272" s="118">
        <f t="shared" si="191"/>
        <v>16716.44659353683</v>
      </c>
      <c r="N272" s="118">
        <f t="shared" si="191"/>
        <v>25432.366879951802</v>
      </c>
      <c r="O272" s="118">
        <f t="shared" si="191"/>
        <v>16929.74431334321</v>
      </c>
      <c r="P272" s="118">
        <f t="shared" si="191"/>
        <v>15152.497502208522</v>
      </c>
      <c r="Q272" s="118">
        <f t="shared" si="191"/>
        <v>223944.7722459606</v>
      </c>
      <c r="R272" s="118">
        <f aca="true" t="shared" si="192" ref="R272:AD272">R139*R183*R228</f>
        <v>17067.426553661022</v>
      </c>
      <c r="S272" s="118">
        <f t="shared" si="192"/>
        <v>27600.40704310581</v>
      </c>
      <c r="T272" s="118">
        <f t="shared" si="192"/>
        <v>16465.618275623485</v>
      </c>
      <c r="U272" s="118">
        <f t="shared" si="192"/>
        <v>15937.887290108256</v>
      </c>
      <c r="V272" s="118">
        <f t="shared" si="192"/>
        <v>19313.76427950311</v>
      </c>
      <c r="W272" s="118">
        <f t="shared" si="192"/>
        <v>19027.84704796537</v>
      </c>
      <c r="X272" s="118">
        <f t="shared" si="192"/>
        <v>0</v>
      </c>
      <c r="Y272" s="118">
        <f t="shared" si="192"/>
        <v>0</v>
      </c>
      <c r="Z272" s="118">
        <f t="shared" si="192"/>
        <v>0</v>
      </c>
      <c r="AA272" s="118">
        <f t="shared" si="192"/>
        <v>0</v>
      </c>
      <c r="AB272" s="118">
        <f t="shared" si="192"/>
        <v>0</v>
      </c>
      <c r="AC272" s="118">
        <f t="shared" si="192"/>
        <v>0</v>
      </c>
      <c r="AD272" s="118">
        <f t="shared" si="192"/>
        <v>0</v>
      </c>
    </row>
    <row r="273" spans="1:30" ht="11.25">
      <c r="A273" s="117" t="str">
        <f t="shared" si="134"/>
        <v>Otros Q.  fres.exportación   (9*) (10") TARIC    04061050  y  04061080</v>
      </c>
      <c r="B273" s="165" t="s">
        <v>2</v>
      </c>
      <c r="C273" s="118">
        <f aca="true" t="shared" si="193" ref="C273:G282">C140*C184*C229</f>
        <v>102172.1235277595</v>
      </c>
      <c r="D273" s="118">
        <f t="shared" si="193"/>
        <v>111109.66718829454</v>
      </c>
      <c r="E273" s="118">
        <f t="shared" si="193"/>
        <v>9013.113091228184</v>
      </c>
      <c r="F273" s="118">
        <f t="shared" si="193"/>
        <v>8157.163654937925</v>
      </c>
      <c r="G273" s="118">
        <f t="shared" si="193"/>
        <v>9506.072765692412</v>
      </c>
      <c r="H273" s="118">
        <f aca="true" t="shared" si="194" ref="H273:Q273">H140*H184*H229</f>
        <v>10154.357632502091</v>
      </c>
      <c r="I273" s="118">
        <f t="shared" si="194"/>
        <v>11146.160075928721</v>
      </c>
      <c r="J273" s="118">
        <f t="shared" si="194"/>
        <v>9728.389984292793</v>
      </c>
      <c r="K273" s="118">
        <f t="shared" si="194"/>
        <v>10020.248798714521</v>
      </c>
      <c r="L273" s="118">
        <f t="shared" si="194"/>
        <v>8981.555778185157</v>
      </c>
      <c r="M273" s="118">
        <f t="shared" si="194"/>
        <v>6138.411524186591</v>
      </c>
      <c r="N273" s="118">
        <f t="shared" si="194"/>
        <v>8622.68544439445</v>
      </c>
      <c r="O273" s="118">
        <f t="shared" si="194"/>
        <v>8002.060361439416</v>
      </c>
      <c r="P273" s="118">
        <f t="shared" si="194"/>
        <v>7578.36498558227</v>
      </c>
      <c r="Q273" s="118">
        <f t="shared" si="194"/>
        <v>106960.65871914192</v>
      </c>
      <c r="R273" s="118">
        <f aca="true" t="shared" si="195" ref="R273:AD273">R140*R184*R229</f>
        <v>8371.530845169747</v>
      </c>
      <c r="S273" s="118">
        <f t="shared" si="195"/>
        <v>8416.481022171043</v>
      </c>
      <c r="T273" s="118">
        <f t="shared" si="195"/>
        <v>8928.783851266782</v>
      </c>
      <c r="U273" s="118">
        <f t="shared" si="195"/>
        <v>8991.219063541479</v>
      </c>
      <c r="V273" s="118">
        <f t="shared" si="195"/>
        <v>9319.71435036889</v>
      </c>
      <c r="W273" s="118">
        <f t="shared" si="195"/>
        <v>9169.0487553577</v>
      </c>
      <c r="X273" s="118">
        <f t="shared" si="195"/>
        <v>0</v>
      </c>
      <c r="Y273" s="118">
        <f t="shared" si="195"/>
        <v>0</v>
      </c>
      <c r="Z273" s="118">
        <f t="shared" si="195"/>
        <v>0</v>
      </c>
      <c r="AA273" s="118">
        <f t="shared" si="195"/>
        <v>0</v>
      </c>
      <c r="AB273" s="118">
        <f t="shared" si="195"/>
        <v>0</v>
      </c>
      <c r="AC273" s="118">
        <f t="shared" si="195"/>
        <v>0</v>
      </c>
      <c r="AD273" s="118">
        <f t="shared" si="195"/>
        <v>0</v>
      </c>
    </row>
    <row r="274" spans="1:30" ht="11.25">
      <c r="A274" s="117" t="str">
        <f t="shared" si="134"/>
        <v>Otros Q.  fres.importación   (9*) (9") TARIC    04061050  y  04061080</v>
      </c>
      <c r="B274" s="166" t="s">
        <v>3</v>
      </c>
      <c r="C274" s="118">
        <f t="shared" si="193"/>
        <v>125734.87010968362</v>
      </c>
      <c r="D274" s="118">
        <f t="shared" si="193"/>
        <v>133393.05385753862</v>
      </c>
      <c r="E274" s="118">
        <f t="shared" si="193"/>
        <v>11118.633692219586</v>
      </c>
      <c r="F274" s="118">
        <f t="shared" si="193"/>
        <v>10199.68546533928</v>
      </c>
      <c r="G274" s="118">
        <f t="shared" si="193"/>
        <v>11019.430793037393</v>
      </c>
      <c r="H274" s="118">
        <f aca="true" t="shared" si="196" ref="H274:Q274">H141*H185*H230</f>
        <v>12093.44691582252</v>
      </c>
      <c r="I274" s="118">
        <f t="shared" si="196"/>
        <v>12510.164369172817</v>
      </c>
      <c r="J274" s="118">
        <f t="shared" si="196"/>
        <v>12314.786230150941</v>
      </c>
      <c r="K274" s="118">
        <f t="shared" si="196"/>
        <v>12459.145402307147</v>
      </c>
      <c r="L274" s="118">
        <f t="shared" si="196"/>
        <v>12194.300653153994</v>
      </c>
      <c r="M274" s="118">
        <f t="shared" si="196"/>
        <v>11907.38161361471</v>
      </c>
      <c r="N274" s="118">
        <f t="shared" si="196"/>
        <v>13772.826833906229</v>
      </c>
      <c r="O274" s="118">
        <f t="shared" si="196"/>
        <v>11535.311624283573</v>
      </c>
      <c r="P274" s="118">
        <f t="shared" si="196"/>
        <v>10533.729720137473</v>
      </c>
      <c r="Q274" s="118">
        <f t="shared" si="196"/>
        <v>141584.87667508895</v>
      </c>
      <c r="R274" s="118">
        <f aca="true" t="shared" si="197" ref="R274:AD274">R141*R185*R230</f>
        <v>10519.598481643437</v>
      </c>
      <c r="S274" s="118">
        <f t="shared" si="197"/>
        <v>11532.573388408304</v>
      </c>
      <c r="T274" s="118">
        <f t="shared" si="197"/>
        <v>11792.72124028781</v>
      </c>
      <c r="U274" s="118">
        <f t="shared" si="197"/>
        <v>12013.46996012759</v>
      </c>
      <c r="V274" s="118">
        <f t="shared" si="197"/>
        <v>12913.512480130596</v>
      </c>
      <c r="W274" s="118">
        <f t="shared" si="197"/>
        <v>12296.888559207493</v>
      </c>
      <c r="X274" s="118">
        <f t="shared" si="197"/>
        <v>0</v>
      </c>
      <c r="Y274" s="118">
        <f t="shared" si="197"/>
        <v>0</v>
      </c>
      <c r="Z274" s="118">
        <f t="shared" si="197"/>
        <v>0</v>
      </c>
      <c r="AA274" s="118">
        <f t="shared" si="197"/>
        <v>0</v>
      </c>
      <c r="AB274" s="118">
        <f t="shared" si="197"/>
        <v>0</v>
      </c>
      <c r="AC274" s="118">
        <f t="shared" si="197"/>
        <v>0</v>
      </c>
      <c r="AD274" s="118">
        <f t="shared" si="197"/>
        <v>0</v>
      </c>
    </row>
    <row r="275" spans="1:30" ht="11.25">
      <c r="A275" s="117" t="str">
        <f t="shared" si="134"/>
        <v>Q. rallado o polvo Exportación (5*)    TARIC:   040620</v>
      </c>
      <c r="B275" s="165" t="s">
        <v>2</v>
      </c>
      <c r="C275" s="118">
        <f t="shared" si="193"/>
        <v>31995.341466182876</v>
      </c>
      <c r="D275" s="118">
        <f t="shared" si="193"/>
        <v>33554.10225626117</v>
      </c>
      <c r="E275" s="118">
        <f t="shared" si="193"/>
        <v>2048.6522591807907</v>
      </c>
      <c r="F275" s="118">
        <f t="shared" si="193"/>
        <v>2225.6440585106384</v>
      </c>
      <c r="G275" s="118">
        <f t="shared" si="193"/>
        <v>1497.6665205965908</v>
      </c>
      <c r="H275" s="118">
        <f aca="true" t="shared" si="198" ref="H275:Q275">H142*H186*H231</f>
        <v>1934.383404460432</v>
      </c>
      <c r="I275" s="118">
        <f t="shared" si="198"/>
        <v>1937.0436352769682</v>
      </c>
      <c r="J275" s="118">
        <f t="shared" si="198"/>
        <v>1571.4747301178202</v>
      </c>
      <c r="K275" s="118">
        <f t="shared" si="198"/>
        <v>2116.349115081723</v>
      </c>
      <c r="L275" s="118">
        <f t="shared" si="198"/>
        <v>2298.6156897037044</v>
      </c>
      <c r="M275" s="118">
        <f t="shared" si="198"/>
        <v>1787.1531845255474</v>
      </c>
      <c r="N275" s="118">
        <f t="shared" si="198"/>
        <v>1831.8544532577903</v>
      </c>
      <c r="O275" s="118">
        <f t="shared" si="198"/>
        <v>1635.1540038247565</v>
      </c>
      <c r="P275" s="118">
        <f t="shared" si="198"/>
        <v>1353.976068820225</v>
      </c>
      <c r="Q275" s="118">
        <f t="shared" si="198"/>
        <v>22213.107393799644</v>
      </c>
      <c r="R275" s="118">
        <f aca="true" t="shared" si="199" ref="R275:AD275">R142*R186*R231</f>
        <v>1522.7896782700423</v>
      </c>
      <c r="S275" s="118">
        <f t="shared" si="199"/>
        <v>1495.6591465149363</v>
      </c>
      <c r="T275" s="118">
        <f t="shared" si="199"/>
        <v>1604.4161826647564</v>
      </c>
      <c r="U275" s="118">
        <f t="shared" si="199"/>
        <v>1924.0797058823523</v>
      </c>
      <c r="V275" s="118">
        <f t="shared" si="199"/>
        <v>1846.2895876811592</v>
      </c>
      <c r="W275" s="118">
        <f t="shared" si="199"/>
        <v>3207.6568515350878</v>
      </c>
      <c r="X275" s="118">
        <f t="shared" si="199"/>
        <v>0</v>
      </c>
      <c r="Y275" s="118">
        <f t="shared" si="199"/>
        <v>0</v>
      </c>
      <c r="Z275" s="118">
        <f t="shared" si="199"/>
        <v>0</v>
      </c>
      <c r="AA275" s="118">
        <f t="shared" si="199"/>
        <v>0</v>
      </c>
      <c r="AB275" s="118">
        <f t="shared" si="199"/>
        <v>0</v>
      </c>
      <c r="AC275" s="118">
        <f t="shared" si="199"/>
        <v>0</v>
      </c>
      <c r="AD275" s="118">
        <f t="shared" si="199"/>
        <v>0</v>
      </c>
    </row>
    <row r="276" spans="1:30" ht="11.25">
      <c r="A276" s="117" t="str">
        <f t="shared" si="134"/>
        <v>Q. rallado o polvo Importación (5*)    TARIC:   040620</v>
      </c>
      <c r="B276" s="166" t="s">
        <v>3</v>
      </c>
      <c r="C276" s="118">
        <f t="shared" si="193"/>
        <v>169646.36042357274</v>
      </c>
      <c r="D276" s="118">
        <f t="shared" si="193"/>
        <v>167218.10958017496</v>
      </c>
      <c r="E276" s="118">
        <f t="shared" si="193"/>
        <v>15071.552462521187</v>
      </c>
      <c r="F276" s="118">
        <f t="shared" si="193"/>
        <v>11926.847592413713</v>
      </c>
      <c r="G276" s="118">
        <f t="shared" si="193"/>
        <v>13269.450022968751</v>
      </c>
      <c r="H276" s="118">
        <f aca="true" t="shared" si="200" ref="H276:Q276">H143*H187*H232</f>
        <v>15399.327643145083</v>
      </c>
      <c r="I276" s="118">
        <f t="shared" si="200"/>
        <v>16958.4228513569</v>
      </c>
      <c r="J276" s="118">
        <f t="shared" si="200"/>
        <v>19166.19721738832</v>
      </c>
      <c r="K276" s="118">
        <f t="shared" si="200"/>
        <v>15732.231069478701</v>
      </c>
      <c r="L276" s="118">
        <f t="shared" si="200"/>
        <v>16713.445087381482</v>
      </c>
      <c r="M276" s="118">
        <f t="shared" si="200"/>
        <v>15552.309658936743</v>
      </c>
      <c r="N276" s="118">
        <f t="shared" si="200"/>
        <v>14629.765552927289</v>
      </c>
      <c r="O276" s="118">
        <f t="shared" si="200"/>
        <v>16032.526503066762</v>
      </c>
      <c r="P276" s="118">
        <f t="shared" si="200"/>
        <v>14749.31442476358</v>
      </c>
      <c r="Q276" s="118">
        <f t="shared" si="200"/>
        <v>185000.36876183716</v>
      </c>
      <c r="R276" s="118">
        <f aca="true" t="shared" si="201" ref="R276:AD276">R143*R187*R232</f>
        <v>13223.719150402017</v>
      </c>
      <c r="S276" s="118">
        <f t="shared" si="201"/>
        <v>13420.915652733525</v>
      </c>
      <c r="T276" s="118">
        <f t="shared" si="201"/>
        <v>14142.199584266951</v>
      </c>
      <c r="U276" s="118">
        <f t="shared" si="201"/>
        <v>14682.131791930891</v>
      </c>
      <c r="V276" s="118">
        <f t="shared" si="201"/>
        <v>16052.770634591789</v>
      </c>
      <c r="W276" s="118">
        <f t="shared" si="201"/>
        <v>17315.312129366474</v>
      </c>
      <c r="X276" s="118">
        <f t="shared" si="201"/>
        <v>0</v>
      </c>
      <c r="Y276" s="118">
        <f t="shared" si="201"/>
        <v>0</v>
      </c>
      <c r="Z276" s="118">
        <f t="shared" si="201"/>
        <v>0</v>
      </c>
      <c r="AA276" s="118">
        <f t="shared" si="201"/>
        <v>0</v>
      </c>
      <c r="AB276" s="118">
        <f t="shared" si="201"/>
        <v>0</v>
      </c>
      <c r="AC276" s="118">
        <f t="shared" si="201"/>
        <v>0</v>
      </c>
      <c r="AD276" s="118">
        <f t="shared" si="201"/>
        <v>0</v>
      </c>
    </row>
    <row r="277" spans="1:30" ht="11.25">
      <c r="A277" s="117" t="str">
        <f t="shared" si="134"/>
        <v>Q. de pasta azul Exportación (7*) TARIC:   04064050  y  04064090</v>
      </c>
      <c r="B277" s="165" t="s">
        <v>2</v>
      </c>
      <c r="C277" s="118">
        <f t="shared" si="193"/>
        <v>5200.196712407474</v>
      </c>
      <c r="D277" s="118">
        <f t="shared" si="193"/>
        <v>2620.7412418488275</v>
      </c>
      <c r="E277" s="118">
        <f t="shared" si="193"/>
        <v>124.55097706532487</v>
      </c>
      <c r="F277" s="118">
        <f t="shared" si="193"/>
        <v>221.534706672695</v>
      </c>
      <c r="G277" s="118">
        <f t="shared" si="193"/>
        <v>191.77925295028413</v>
      </c>
      <c r="H277" s="118">
        <f aca="true" t="shared" si="202" ref="H277:Q277">H144*H188*H233</f>
        <v>199.87038049820146</v>
      </c>
      <c r="I277" s="118">
        <f t="shared" si="202"/>
        <v>335.54918150801745</v>
      </c>
      <c r="J277" s="118">
        <f t="shared" si="202"/>
        <v>387.80179863880704</v>
      </c>
      <c r="K277" s="118">
        <f t="shared" si="202"/>
        <v>239.96841732317975</v>
      </c>
      <c r="L277" s="118">
        <f t="shared" si="202"/>
        <v>418.88699033703693</v>
      </c>
      <c r="M277" s="118">
        <f t="shared" si="202"/>
        <v>188.34509482080287</v>
      </c>
      <c r="N277" s="118">
        <f t="shared" si="202"/>
        <v>458.441865296388</v>
      </c>
      <c r="O277" s="118">
        <f t="shared" si="202"/>
        <v>511.54287417628643</v>
      </c>
      <c r="P277" s="118">
        <f t="shared" si="202"/>
        <v>252.3348658627107</v>
      </c>
      <c r="Q277" s="118">
        <f t="shared" si="202"/>
        <v>3531.990023179334</v>
      </c>
      <c r="R277" s="118">
        <f aca="true" t="shared" si="203" ref="R277:AD277">R144*R188*R233</f>
        <v>244.4342951754571</v>
      </c>
      <c r="S277" s="118">
        <f t="shared" si="203"/>
        <v>347.91193831294447</v>
      </c>
      <c r="T277" s="118">
        <f t="shared" si="203"/>
        <v>376.2612034416188</v>
      </c>
      <c r="U277" s="118">
        <f t="shared" si="203"/>
        <v>286.69880958357237</v>
      </c>
      <c r="V277" s="118">
        <f t="shared" si="203"/>
        <v>353.33333467210144</v>
      </c>
      <c r="W277" s="118">
        <f t="shared" si="203"/>
        <v>225.75538423099417</v>
      </c>
      <c r="X277" s="118">
        <f t="shared" si="203"/>
        <v>0</v>
      </c>
      <c r="Y277" s="118">
        <f t="shared" si="203"/>
        <v>0</v>
      </c>
      <c r="Z277" s="118">
        <f t="shared" si="203"/>
        <v>0</v>
      </c>
      <c r="AA277" s="118">
        <f t="shared" si="203"/>
        <v>0</v>
      </c>
      <c r="AB277" s="118">
        <f t="shared" si="203"/>
        <v>0</v>
      </c>
      <c r="AC277" s="118">
        <f t="shared" si="203"/>
        <v>0</v>
      </c>
      <c r="AD277" s="118">
        <f t="shared" si="203"/>
        <v>0</v>
      </c>
    </row>
    <row r="278" spans="1:30" ht="11.25">
      <c r="A278" s="117" t="str">
        <f t="shared" si="134"/>
        <v>Q. de pasta azul Importación (7*) TARIC:   04064050  y  04064090</v>
      </c>
      <c r="B278" s="166" t="s">
        <v>3</v>
      </c>
      <c r="C278" s="118">
        <f t="shared" si="193"/>
        <v>50935.41760319303</v>
      </c>
      <c r="D278" s="118">
        <f t="shared" si="193"/>
        <v>54534.269558096385</v>
      </c>
      <c r="E278" s="118">
        <f t="shared" si="193"/>
        <v>3777.2348596045194</v>
      </c>
      <c r="F278" s="118">
        <f t="shared" si="193"/>
        <v>3406.919220709219</v>
      </c>
      <c r="G278" s="118">
        <f t="shared" si="193"/>
        <v>3332.5866497159086</v>
      </c>
      <c r="H278" s="118">
        <f aca="true" t="shared" si="204" ref="H278:Q278">H145*H189*H234</f>
        <v>3883.257071510792</v>
      </c>
      <c r="I278" s="118">
        <f t="shared" si="204"/>
        <v>5374.222</v>
      </c>
      <c r="J278" s="118">
        <f t="shared" si="204"/>
        <v>3861.0865855670104</v>
      </c>
      <c r="K278" s="118">
        <f t="shared" si="204"/>
        <v>3723.0161338781586</v>
      </c>
      <c r="L278" s="118">
        <f t="shared" si="204"/>
        <v>4718.79437037037</v>
      </c>
      <c r="M278" s="118">
        <f t="shared" si="204"/>
        <v>3730.228457956205</v>
      </c>
      <c r="N278" s="118">
        <f t="shared" si="204"/>
        <v>3436.845029320113</v>
      </c>
      <c r="O278" s="118">
        <f t="shared" si="204"/>
        <v>4783.485932684283</v>
      </c>
      <c r="P278" s="118">
        <f t="shared" si="204"/>
        <v>4119.802991853932</v>
      </c>
      <c r="Q278" s="118">
        <f t="shared" si="204"/>
        <v>48136.56262942858</v>
      </c>
      <c r="R278" s="118">
        <f aca="true" t="shared" si="205" ref="R278:AD278">R145*R189*R234</f>
        <v>3619.171474402251</v>
      </c>
      <c r="S278" s="118">
        <f t="shared" si="205"/>
        <v>3914.0934507823617</v>
      </c>
      <c r="T278" s="118">
        <f t="shared" si="205"/>
        <v>3718.9679597421205</v>
      </c>
      <c r="U278" s="118">
        <f t="shared" si="205"/>
        <v>3461.1406177905305</v>
      </c>
      <c r="V278" s="118">
        <f t="shared" si="205"/>
        <v>5953.592695217391</v>
      </c>
      <c r="W278" s="118">
        <f t="shared" si="205"/>
        <v>3807.5156859649132</v>
      </c>
      <c r="X278" s="118">
        <f t="shared" si="205"/>
        <v>0</v>
      </c>
      <c r="Y278" s="118">
        <f t="shared" si="205"/>
        <v>0</v>
      </c>
      <c r="Z278" s="118">
        <f t="shared" si="205"/>
        <v>0</v>
      </c>
      <c r="AA278" s="118">
        <f t="shared" si="205"/>
        <v>0</v>
      </c>
      <c r="AB278" s="118">
        <f t="shared" si="205"/>
        <v>0</v>
      </c>
      <c r="AC278" s="118">
        <f t="shared" si="205"/>
        <v>0</v>
      </c>
      <c r="AD278" s="118">
        <f t="shared" si="205"/>
        <v>0</v>
      </c>
    </row>
    <row r="279" spans="1:30" ht="11.25">
      <c r="A279" s="117" t="str">
        <f t="shared" si="134"/>
        <v>Otros Quesos Exportación (11*) (12") TARIC  040690</v>
      </c>
      <c r="B279" s="165" t="s">
        <v>2</v>
      </c>
      <c r="C279" s="118">
        <f t="shared" si="193"/>
        <v>205906.40122851686</v>
      </c>
      <c r="D279" s="118">
        <f t="shared" si="193"/>
        <v>229975.1162697423</v>
      </c>
      <c r="E279" s="118">
        <f t="shared" si="193"/>
        <v>21403.326636443242</v>
      </c>
      <c r="F279" s="118">
        <f t="shared" si="193"/>
        <v>17797.981210300033</v>
      </c>
      <c r="G279" s="118">
        <f t="shared" si="193"/>
        <v>20771.838967684813</v>
      </c>
      <c r="H279" s="118">
        <f aca="true" t="shared" si="206" ref="H279:Q279">H146*H190*H235</f>
        <v>18821.56777986728</v>
      </c>
      <c r="I279" s="118">
        <f t="shared" si="206"/>
        <v>22891.230826769603</v>
      </c>
      <c r="J279" s="118">
        <f t="shared" si="206"/>
        <v>19104.74995869837</v>
      </c>
      <c r="K279" s="118">
        <f t="shared" si="206"/>
        <v>21273.953279790494</v>
      </c>
      <c r="L279" s="118">
        <f t="shared" si="206"/>
        <v>21473.581888312663</v>
      </c>
      <c r="M279" s="118">
        <f t="shared" si="206"/>
        <v>18534.808948565325</v>
      </c>
      <c r="N279" s="118">
        <f t="shared" si="206"/>
        <v>19615.25053337026</v>
      </c>
      <c r="O279" s="118">
        <f t="shared" si="206"/>
        <v>21858.227656327887</v>
      </c>
      <c r="P279" s="118">
        <f t="shared" si="206"/>
        <v>17363.363481251115</v>
      </c>
      <c r="Q279" s="118">
        <f t="shared" si="206"/>
        <v>240889.35926114343</v>
      </c>
      <c r="R279" s="118">
        <f aca="true" t="shared" si="207" ref="R279:AD279">R146*R190*R235</f>
        <v>16376.180662444092</v>
      </c>
      <c r="S279" s="118">
        <f t="shared" si="207"/>
        <v>19946.042083610817</v>
      </c>
      <c r="T279" s="118">
        <f t="shared" si="207"/>
        <v>23860.452923791</v>
      </c>
      <c r="U279" s="118">
        <f t="shared" si="207"/>
        <v>20056.02799052279</v>
      </c>
      <c r="V279" s="118">
        <f t="shared" si="207"/>
        <v>24614.484937011905</v>
      </c>
      <c r="W279" s="118">
        <f t="shared" si="207"/>
        <v>28437.521564695115</v>
      </c>
      <c r="X279" s="118">
        <f t="shared" si="207"/>
        <v>0</v>
      </c>
      <c r="Y279" s="118">
        <f t="shared" si="207"/>
        <v>0</v>
      </c>
      <c r="Z279" s="118">
        <f t="shared" si="207"/>
        <v>0</v>
      </c>
      <c r="AA279" s="118">
        <f t="shared" si="207"/>
        <v>0</v>
      </c>
      <c r="AB279" s="118">
        <f t="shared" si="207"/>
        <v>0</v>
      </c>
      <c r="AC279" s="118">
        <f t="shared" si="207"/>
        <v>0</v>
      </c>
      <c r="AD279" s="118">
        <f t="shared" si="207"/>
        <v>0</v>
      </c>
    </row>
    <row r="280" spans="1:30" ht="11.25">
      <c r="A280" s="117" t="str">
        <f t="shared" si="134"/>
        <v>Otros Quesos Importación (11*) (11") TARIC  040690</v>
      </c>
      <c r="B280" s="166" t="s">
        <v>3</v>
      </c>
      <c r="C280" s="118">
        <f t="shared" si="193"/>
        <v>1202198.1500825041</v>
      </c>
      <c r="D280" s="118">
        <f t="shared" si="193"/>
        <v>1236716.5666259855</v>
      </c>
      <c r="E280" s="118">
        <f t="shared" si="193"/>
        <v>96940.41456285871</v>
      </c>
      <c r="F280" s="118">
        <f t="shared" si="193"/>
        <v>97971.49890536752</v>
      </c>
      <c r="G280" s="118">
        <f t="shared" si="193"/>
        <v>104248.54470424692</v>
      </c>
      <c r="H280" s="118">
        <f aca="true" t="shared" si="208" ref="H280:Q280">H147*H191*H236</f>
        <v>113385.1799593092</v>
      </c>
      <c r="I280" s="118">
        <f t="shared" si="208"/>
        <v>122099.18558242447</v>
      </c>
      <c r="J280" s="118">
        <f t="shared" si="208"/>
        <v>114077.33131830319</v>
      </c>
      <c r="K280" s="118">
        <f t="shared" si="208"/>
        <v>102146.5164981418</v>
      </c>
      <c r="L280" s="118">
        <f t="shared" si="208"/>
        <v>117974.84252745453</v>
      </c>
      <c r="M280" s="118">
        <f t="shared" si="208"/>
        <v>103624.58642748179</v>
      </c>
      <c r="N280" s="118">
        <f t="shared" si="208"/>
        <v>99812.33255770347</v>
      </c>
      <c r="O280" s="118">
        <f t="shared" si="208"/>
        <v>103142.02104729423</v>
      </c>
      <c r="P280" s="118">
        <f t="shared" si="208"/>
        <v>92329.93896023605</v>
      </c>
      <c r="Q280" s="118">
        <f t="shared" si="208"/>
        <v>1266653.775615309</v>
      </c>
      <c r="R280" s="118">
        <f aca="true" t="shared" si="209" ref="R280:AD280">R147*R191*R236</f>
        <v>98776.17443232166</v>
      </c>
      <c r="S280" s="118">
        <f t="shared" si="209"/>
        <v>104511.40971172004</v>
      </c>
      <c r="T280" s="118">
        <f t="shared" si="209"/>
        <v>102747.92961263351</v>
      </c>
      <c r="U280" s="118">
        <f t="shared" si="209"/>
        <v>112841.26545212271</v>
      </c>
      <c r="V280" s="118">
        <f t="shared" si="209"/>
        <v>135468.49046250002</v>
      </c>
      <c r="W280" s="118">
        <f t="shared" si="209"/>
        <v>109210.50597594949</v>
      </c>
      <c r="X280" s="118">
        <f t="shared" si="209"/>
        <v>0</v>
      </c>
      <c r="Y280" s="118">
        <f t="shared" si="209"/>
        <v>0</v>
      </c>
      <c r="Z280" s="118">
        <f t="shared" si="209"/>
        <v>0</v>
      </c>
      <c r="AA280" s="118">
        <f t="shared" si="209"/>
        <v>0</v>
      </c>
      <c r="AB280" s="118">
        <f t="shared" si="209"/>
        <v>0</v>
      </c>
      <c r="AC280" s="118">
        <f t="shared" si="209"/>
        <v>0</v>
      </c>
      <c r="AD280" s="118">
        <f t="shared" si="209"/>
        <v>0</v>
      </c>
    </row>
    <row r="281" spans="1:30" ht="11.25">
      <c r="A281" s="117" t="str">
        <f t="shared" si="134"/>
        <v>Q. fundido exportación (4*)(6*) TARIC:   040630</v>
      </c>
      <c r="B281" s="165" t="s">
        <v>2</v>
      </c>
      <c r="C281" s="118">
        <f t="shared" si="193"/>
        <v>13308.528270232222</v>
      </c>
      <c r="D281" s="118">
        <f t="shared" si="193"/>
        <v>15322.30762141228</v>
      </c>
      <c r="E281" s="118">
        <f t="shared" si="193"/>
        <v>1551.4121373728813</v>
      </c>
      <c r="F281" s="118">
        <f t="shared" si="193"/>
        <v>1035.6492815531917</v>
      </c>
      <c r="G281" s="118">
        <f t="shared" si="193"/>
        <v>1423.840352684659</v>
      </c>
      <c r="H281" s="118">
        <f aca="true" t="shared" si="210" ref="H281:Q281">H148*H192*H237</f>
        <v>1714.597526985612</v>
      </c>
      <c r="I281" s="118">
        <f t="shared" si="210"/>
        <v>1877.2386801166183</v>
      </c>
      <c r="J281" s="118">
        <f t="shared" si="210"/>
        <v>1750.5505116752581</v>
      </c>
      <c r="K281" s="118">
        <f t="shared" si="210"/>
        <v>2155.3403867904904</v>
      </c>
      <c r="L281" s="118">
        <f t="shared" si="210"/>
        <v>2496.692303718519</v>
      </c>
      <c r="M281" s="118">
        <f t="shared" si="210"/>
        <v>1841.1098142080293</v>
      </c>
      <c r="N281" s="118">
        <f t="shared" si="210"/>
        <v>1658.434112935552</v>
      </c>
      <c r="O281" s="118">
        <f t="shared" si="210"/>
        <v>2537.47653087274</v>
      </c>
      <c r="P281" s="118">
        <f t="shared" si="210"/>
        <v>1568.5991839571632</v>
      </c>
      <c r="Q281" s="118">
        <f t="shared" si="210"/>
        <v>21581.678707183586</v>
      </c>
      <c r="R281" s="118">
        <f aca="true" t="shared" si="211" ref="R281:AD281">R148*R192*R237</f>
        <v>1565.3886150457104</v>
      </c>
      <c r="S281" s="118">
        <f t="shared" si="211"/>
        <v>1566.5020919950214</v>
      </c>
      <c r="T281" s="118">
        <f t="shared" si="211"/>
        <v>1744.0968593946989</v>
      </c>
      <c r="U281" s="118">
        <f t="shared" si="211"/>
        <v>1878.4537745588236</v>
      </c>
      <c r="V281" s="118">
        <f t="shared" si="211"/>
        <v>1964.0288769637675</v>
      </c>
      <c r="W281" s="118">
        <f t="shared" si="211"/>
        <v>1810.5539610416668</v>
      </c>
      <c r="X281" s="118">
        <f t="shared" si="211"/>
        <v>0</v>
      </c>
      <c r="Y281" s="118">
        <f t="shared" si="211"/>
        <v>0</v>
      </c>
      <c r="Z281" s="118">
        <f t="shared" si="211"/>
        <v>0</v>
      </c>
      <c r="AA281" s="118">
        <f t="shared" si="211"/>
        <v>0</v>
      </c>
      <c r="AB281" s="118">
        <f t="shared" si="211"/>
        <v>0</v>
      </c>
      <c r="AC281" s="118">
        <f t="shared" si="211"/>
        <v>0</v>
      </c>
      <c r="AD281" s="118">
        <f t="shared" si="211"/>
        <v>0</v>
      </c>
    </row>
    <row r="282" spans="1:30" ht="11.25">
      <c r="A282" s="117" t="str">
        <f t="shared" si="134"/>
        <v>Q. fundido importación (3*)(6*) TARIC:   040630</v>
      </c>
      <c r="B282" s="166" t="s">
        <v>3</v>
      </c>
      <c r="C282" s="118">
        <f t="shared" si="193"/>
        <v>68616.59162668459</v>
      </c>
      <c r="D282" s="118">
        <f t="shared" si="193"/>
        <v>65140.054820444486</v>
      </c>
      <c r="E282" s="118">
        <f t="shared" si="193"/>
        <v>4443.1582055084755</v>
      </c>
      <c r="F282" s="118">
        <f t="shared" si="193"/>
        <v>4380.470516717325</v>
      </c>
      <c r="G282" s="118">
        <f t="shared" si="193"/>
        <v>5222.632732244317</v>
      </c>
      <c r="H282" s="118">
        <f aca="true" t="shared" si="212" ref="H282:Q282">H149*H193*H238</f>
        <v>5235.537969064748</v>
      </c>
      <c r="I282" s="118">
        <f t="shared" si="212"/>
        <v>4813.645974802166</v>
      </c>
      <c r="J282" s="118">
        <f t="shared" si="212"/>
        <v>3665.1172362718276</v>
      </c>
      <c r="K282" s="118">
        <f t="shared" si="212"/>
        <v>5427.714283379323</v>
      </c>
      <c r="L282" s="118">
        <f t="shared" si="212"/>
        <v>4136.794855555555</v>
      </c>
      <c r="M282" s="118">
        <f t="shared" si="212"/>
        <v>5084.985849635037</v>
      </c>
      <c r="N282" s="118">
        <f t="shared" si="212"/>
        <v>4518.419354107647</v>
      </c>
      <c r="O282" s="118">
        <f t="shared" si="212"/>
        <v>4545.248095767933</v>
      </c>
      <c r="P282" s="118">
        <f t="shared" si="212"/>
        <v>4229.047636336277</v>
      </c>
      <c r="Q282" s="118">
        <f t="shared" si="212"/>
        <v>55704.97385684907</v>
      </c>
      <c r="R282" s="118">
        <f aca="true" t="shared" si="213" ref="R282:AD282">R149*R193*R238</f>
        <v>4391.229401446654</v>
      </c>
      <c r="S282" s="118">
        <f t="shared" si="213"/>
        <v>4102.333371062792</v>
      </c>
      <c r="T282" s="118">
        <f t="shared" si="213"/>
        <v>3381.653466434711</v>
      </c>
      <c r="U282" s="118">
        <f t="shared" si="213"/>
        <v>6251.688777208443</v>
      </c>
      <c r="V282" s="118">
        <f t="shared" si="213"/>
        <v>4949.345514285714</v>
      </c>
      <c r="W282" s="118">
        <f t="shared" si="213"/>
        <v>4483.181189223057</v>
      </c>
      <c r="X282" s="118">
        <f t="shared" si="213"/>
        <v>0</v>
      </c>
      <c r="Y282" s="118">
        <f t="shared" si="213"/>
        <v>0</v>
      </c>
      <c r="Z282" s="118">
        <f t="shared" si="213"/>
        <v>0</v>
      </c>
      <c r="AA282" s="118">
        <f t="shared" si="213"/>
        <v>0</v>
      </c>
      <c r="AB282" s="118">
        <f t="shared" si="213"/>
        <v>0</v>
      </c>
      <c r="AC282" s="118">
        <f t="shared" si="213"/>
        <v>0</v>
      </c>
      <c r="AD282" s="118">
        <f t="shared" si="213"/>
        <v>0</v>
      </c>
    </row>
    <row r="286" ht="11.25">
      <c r="A286" s="152"/>
    </row>
    <row r="287" ht="11.25">
      <c r="A287" s="111"/>
    </row>
    <row r="288" spans="1:30" ht="11.25">
      <c r="A288" s="262" t="s">
        <v>188</v>
      </c>
      <c r="B288" s="262" t="s">
        <v>191</v>
      </c>
      <c r="C288" s="192">
        <v>2016</v>
      </c>
      <c r="D288" s="192">
        <v>2017</v>
      </c>
      <c r="E288" s="195">
        <v>43101</v>
      </c>
      <c r="F288" s="93">
        <v>43132</v>
      </c>
      <c r="G288" s="93">
        <v>43160</v>
      </c>
      <c r="H288" s="93">
        <v>43191</v>
      </c>
      <c r="I288" s="93">
        <v>43221</v>
      </c>
      <c r="J288" s="93">
        <v>43252</v>
      </c>
      <c r="K288" s="93">
        <v>43282</v>
      </c>
      <c r="L288" s="93">
        <v>43313</v>
      </c>
      <c r="M288" s="93">
        <v>43344</v>
      </c>
      <c r="N288" s="93">
        <v>43374</v>
      </c>
      <c r="O288" s="93">
        <v>43405</v>
      </c>
      <c r="P288" s="93">
        <v>43435</v>
      </c>
      <c r="Q288" s="94">
        <v>2018</v>
      </c>
      <c r="R288" s="93">
        <v>43466</v>
      </c>
      <c r="S288" s="93">
        <v>43497</v>
      </c>
      <c r="T288" s="93">
        <v>43525</v>
      </c>
      <c r="U288" s="93">
        <v>43556</v>
      </c>
      <c r="V288" s="93">
        <v>43586</v>
      </c>
      <c r="W288" s="93">
        <v>43617</v>
      </c>
      <c r="X288" s="93">
        <v>43647</v>
      </c>
      <c r="Y288" s="93">
        <v>43678</v>
      </c>
      <c r="Z288" s="93">
        <v>43709</v>
      </c>
      <c r="AA288" s="93">
        <v>43739</v>
      </c>
      <c r="AB288" s="93">
        <v>43770</v>
      </c>
      <c r="AC288" s="93">
        <v>43800</v>
      </c>
      <c r="AD288" s="94">
        <v>2019</v>
      </c>
    </row>
    <row r="289" spans="1:30" s="145" customFormat="1" ht="22.5">
      <c r="A289" s="263"/>
      <c r="B289" s="263"/>
      <c r="C289" s="201" t="s">
        <v>0</v>
      </c>
      <c r="D289" s="201" t="s">
        <v>0</v>
      </c>
      <c r="E289" s="199" t="s">
        <v>0</v>
      </c>
      <c r="F289" s="95" t="s">
        <v>0</v>
      </c>
      <c r="G289" s="95" t="s">
        <v>0</v>
      </c>
      <c r="H289" s="95" t="s">
        <v>0</v>
      </c>
      <c r="I289" s="95" t="s">
        <v>0</v>
      </c>
      <c r="J289" s="95" t="s">
        <v>0</v>
      </c>
      <c r="K289" s="95" t="s">
        <v>0</v>
      </c>
      <c r="L289" s="95" t="s">
        <v>0</v>
      </c>
      <c r="M289" s="95" t="s">
        <v>0</v>
      </c>
      <c r="N289" s="95" t="s">
        <v>0</v>
      </c>
      <c r="O289" s="95" t="s">
        <v>0</v>
      </c>
      <c r="P289" s="95" t="s">
        <v>0</v>
      </c>
      <c r="Q289" s="96" t="s">
        <v>0</v>
      </c>
      <c r="R289" s="95" t="s">
        <v>0</v>
      </c>
      <c r="S289" s="95" t="s">
        <v>0</v>
      </c>
      <c r="T289" s="95" t="s">
        <v>0</v>
      </c>
      <c r="U289" s="95" t="s">
        <v>0</v>
      </c>
      <c r="V289" s="95" t="s">
        <v>0</v>
      </c>
      <c r="W289" s="95" t="s">
        <v>0</v>
      </c>
      <c r="X289" s="95" t="s">
        <v>0</v>
      </c>
      <c r="Y289" s="95" t="s">
        <v>0</v>
      </c>
      <c r="Z289" s="95" t="s">
        <v>0</v>
      </c>
      <c r="AA289" s="95" t="s">
        <v>0</v>
      </c>
      <c r="AB289" s="95" t="s">
        <v>0</v>
      </c>
      <c r="AC289" s="95" t="s">
        <v>0</v>
      </c>
      <c r="AD289" s="96" t="s">
        <v>0</v>
      </c>
    </row>
    <row r="290" spans="1:30" ht="11.25">
      <c r="A290" s="112" t="s">
        <v>61</v>
      </c>
      <c r="B290" s="113" t="s">
        <v>192</v>
      </c>
      <c r="C290" s="200">
        <f>C244-C243</f>
        <v>7128.028790000004</v>
      </c>
      <c r="D290" s="200">
        <f>D244-D243</f>
        <v>25258.674740000002</v>
      </c>
      <c r="E290" s="118">
        <f>E244-E243</f>
        <v>1046.1935460000004</v>
      </c>
      <c r="F290" s="118">
        <f>F244-F243</f>
        <v>-1297.9883399999999</v>
      </c>
      <c r="G290" s="118">
        <f>G244-G243</f>
        <v>1953.5415709999997</v>
      </c>
      <c r="H290" s="118">
        <f aca="true" t="shared" si="214" ref="H290:Q290">H244-H243</f>
        <v>154.62242999999944</v>
      </c>
      <c r="I290" s="118">
        <f t="shared" si="214"/>
        <v>363.77008000000023</v>
      </c>
      <c r="J290" s="118">
        <f t="shared" si="214"/>
        <v>-680.5134200000002</v>
      </c>
      <c r="K290" s="118">
        <f t="shared" si="214"/>
        <v>-1060.9691579999999</v>
      </c>
      <c r="L290" s="118">
        <f t="shared" si="214"/>
        <v>-2523.0752430000002</v>
      </c>
      <c r="M290" s="118">
        <f t="shared" si="214"/>
        <v>-1236.6390189999997</v>
      </c>
      <c r="N290" s="135">
        <f t="shared" si="214"/>
        <v>225.0453680000005</v>
      </c>
      <c r="O290" s="118">
        <f t="shared" si="214"/>
        <v>-633.9442450000001</v>
      </c>
      <c r="P290" s="118">
        <f t="shared" si="214"/>
        <v>-796.2321099999999</v>
      </c>
      <c r="Q290" s="118">
        <f t="shared" si="214"/>
        <v>-4486.188540000003</v>
      </c>
      <c r="R290" s="118">
        <f aca="true" t="shared" si="215" ref="R290:AD290">R244-R243</f>
        <v>-1137.2631599999995</v>
      </c>
      <c r="S290" s="118">
        <f t="shared" si="215"/>
        <v>-1155.0006240000002</v>
      </c>
      <c r="T290" s="118">
        <f t="shared" si="215"/>
        <v>-1388.40781</v>
      </c>
      <c r="U290" s="118">
        <f t="shared" si="215"/>
        <v>1193.4220539999997</v>
      </c>
      <c r="V290" s="118">
        <f t="shared" si="215"/>
        <v>855.3939790000004</v>
      </c>
      <c r="W290" s="118">
        <f t="shared" si="215"/>
        <v>-1827.5799900000002</v>
      </c>
      <c r="X290" s="118">
        <f t="shared" si="215"/>
        <v>0</v>
      </c>
      <c r="Y290" s="118">
        <f t="shared" si="215"/>
        <v>0</v>
      </c>
      <c r="Z290" s="118">
        <f t="shared" si="215"/>
        <v>0</v>
      </c>
      <c r="AA290" s="118">
        <f t="shared" si="215"/>
        <v>0</v>
      </c>
      <c r="AB290" s="118">
        <f t="shared" si="215"/>
        <v>0</v>
      </c>
      <c r="AC290" s="118">
        <f t="shared" si="215"/>
        <v>0</v>
      </c>
      <c r="AD290" s="118">
        <f t="shared" si="215"/>
        <v>0</v>
      </c>
    </row>
    <row r="291" spans="1:30" ht="11.25">
      <c r="A291" s="117" t="s">
        <v>58</v>
      </c>
      <c r="B291" s="113" t="s">
        <v>192</v>
      </c>
      <c r="C291" s="118">
        <f>C246-C245</f>
        <v>44717.52964134673</v>
      </c>
      <c r="D291" s="118">
        <f>D246-D245</f>
        <v>31338.88706498156</v>
      </c>
      <c r="E291" s="118">
        <f>E246-E245</f>
        <v>1308.04021196757</v>
      </c>
      <c r="F291" s="118">
        <f>F246-F245</f>
        <v>2373.539176340212</v>
      </c>
      <c r="G291" s="118">
        <f>G246-G245</f>
        <v>3840.4805309773596</v>
      </c>
      <c r="H291" s="118">
        <f aca="true" t="shared" si="216" ref="H291:Q291">H246-H245</f>
        <v>1489.4849894023773</v>
      </c>
      <c r="I291" s="118">
        <f t="shared" si="216"/>
        <v>-1567.9167646439437</v>
      </c>
      <c r="J291" s="118">
        <f t="shared" si="216"/>
        <v>641.2853606482936</v>
      </c>
      <c r="K291" s="118">
        <f t="shared" si="216"/>
        <v>3254.9132764411042</v>
      </c>
      <c r="L291" s="118">
        <f t="shared" si="216"/>
        <v>2101.730963218438</v>
      </c>
      <c r="M291" s="118">
        <f t="shared" si="216"/>
        <v>2685.8528558214334</v>
      </c>
      <c r="N291" s="135">
        <f t="shared" si="216"/>
        <v>2491.7859635626523</v>
      </c>
      <c r="O291" s="118">
        <f t="shared" si="216"/>
        <v>3117.271009941435</v>
      </c>
      <c r="P291" s="118">
        <f t="shared" si="216"/>
        <v>1952.9853931449134</v>
      </c>
      <c r="Q291" s="118">
        <f t="shared" si="216"/>
        <v>23782.058556759417</v>
      </c>
      <c r="R291" s="118">
        <f aca="true" t="shared" si="217" ref="R291:AD291">R246-R245</f>
        <v>2769.8628564445817</v>
      </c>
      <c r="S291" s="118">
        <f t="shared" si="217"/>
        <v>2423.165925752013</v>
      </c>
      <c r="T291" s="118">
        <f t="shared" si="217"/>
        <v>683.3503992148344</v>
      </c>
      <c r="U291" s="118">
        <f t="shared" si="217"/>
        <v>-212.24254411625134</v>
      </c>
      <c r="V291" s="118">
        <f t="shared" si="217"/>
        <v>-354.65661694567825</v>
      </c>
      <c r="W291" s="118">
        <f t="shared" si="217"/>
        <v>1495.2094711607938</v>
      </c>
      <c r="X291" s="118">
        <f t="shared" si="217"/>
        <v>0</v>
      </c>
      <c r="Y291" s="118">
        <f t="shared" si="217"/>
        <v>0</v>
      </c>
      <c r="Z291" s="118">
        <f t="shared" si="217"/>
        <v>0</v>
      </c>
      <c r="AA291" s="118">
        <f t="shared" si="217"/>
        <v>0</v>
      </c>
      <c r="AB291" s="118">
        <f t="shared" si="217"/>
        <v>0</v>
      </c>
      <c r="AC291" s="118">
        <f t="shared" si="217"/>
        <v>0</v>
      </c>
      <c r="AD291" s="118">
        <f t="shared" si="217"/>
        <v>0</v>
      </c>
    </row>
    <row r="292" spans="1:30" ht="11.25">
      <c r="A292" s="117" t="s">
        <v>59</v>
      </c>
      <c r="B292" s="113" t="s">
        <v>192</v>
      </c>
      <c r="C292" s="118">
        <f>C248-C247</f>
        <v>7637.595312854708</v>
      </c>
      <c r="D292" s="118">
        <f>D248-D247</f>
        <v>-8059.242569459515</v>
      </c>
      <c r="E292" s="118">
        <f>E248-E247</f>
        <v>-243.56894065447477</v>
      </c>
      <c r="F292" s="118">
        <f>F248-F247</f>
        <v>123.09693497230228</v>
      </c>
      <c r="G292" s="118">
        <f>G248-G247</f>
        <v>488.5136112351979</v>
      </c>
      <c r="H292" s="118">
        <f aca="true" t="shared" si="218" ref="H292:Q292">H248-H247</f>
        <v>-1390.800013512609</v>
      </c>
      <c r="I292" s="118">
        <f t="shared" si="218"/>
        <v>-1422.5755019401572</v>
      </c>
      <c r="J292" s="118">
        <f t="shared" si="218"/>
        <v>-1412.4270552892035</v>
      </c>
      <c r="K292" s="118">
        <f t="shared" si="218"/>
        <v>-1304.028967148041</v>
      </c>
      <c r="L292" s="118">
        <f t="shared" si="218"/>
        <v>1203.2145690396876</v>
      </c>
      <c r="M292" s="118">
        <f t="shared" si="218"/>
        <v>-54.19814360046166</v>
      </c>
      <c r="N292" s="135">
        <f t="shared" si="218"/>
        <v>-115.75565565439047</v>
      </c>
      <c r="O292" s="118">
        <f t="shared" si="218"/>
        <v>121.49567219537357</v>
      </c>
      <c r="P292" s="118">
        <f t="shared" si="218"/>
        <v>761.574950498152</v>
      </c>
      <c r="Q292" s="118">
        <f t="shared" si="218"/>
        <v>-3160.69537391168</v>
      </c>
      <c r="R292" s="118">
        <f aca="true" t="shared" si="219" ref="R292:AD292">R248-R247</f>
        <v>87.97600960937189</v>
      </c>
      <c r="S292" s="118">
        <f t="shared" si="219"/>
        <v>-973.8451685998348</v>
      </c>
      <c r="T292" s="118">
        <f t="shared" si="219"/>
        <v>-505.1156472002715</v>
      </c>
      <c r="U292" s="118">
        <f t="shared" si="219"/>
        <v>-1264.7706732765978</v>
      </c>
      <c r="V292" s="118">
        <f t="shared" si="219"/>
        <v>-1594.1650059452327</v>
      </c>
      <c r="W292" s="118">
        <f t="shared" si="219"/>
        <v>-1098.4854733125576</v>
      </c>
      <c r="X292" s="118">
        <f t="shared" si="219"/>
        <v>0</v>
      </c>
      <c r="Y292" s="118">
        <f t="shared" si="219"/>
        <v>0</v>
      </c>
      <c r="Z292" s="118">
        <f t="shared" si="219"/>
        <v>0</v>
      </c>
      <c r="AA292" s="118">
        <f t="shared" si="219"/>
        <v>0</v>
      </c>
      <c r="AB292" s="118">
        <f t="shared" si="219"/>
        <v>0</v>
      </c>
      <c r="AC292" s="118">
        <f t="shared" si="219"/>
        <v>0</v>
      </c>
      <c r="AD292" s="118">
        <f t="shared" si="219"/>
        <v>0</v>
      </c>
    </row>
    <row r="293" spans="1:30" s="222" customFormat="1" ht="11.25">
      <c r="A293" s="117" t="s">
        <v>60</v>
      </c>
      <c r="B293" s="117" t="s">
        <v>192</v>
      </c>
      <c r="C293" s="135">
        <f>C250-C249</f>
        <v>-371455.1265378083</v>
      </c>
      <c r="D293" s="135">
        <f>D250-D249</f>
        <v>-906558.2422695701</v>
      </c>
      <c r="E293" s="135">
        <f>E250-E249</f>
        <v>-23993.492040960446</v>
      </c>
      <c r="F293" s="135">
        <f>F250-F249</f>
        <v>-20794.743940070926</v>
      </c>
      <c r="G293" s="135">
        <f>G250-G249</f>
        <v>-24117.06412784091</v>
      </c>
      <c r="H293" s="135">
        <f aca="true" t="shared" si="220" ref="H293:Q293">H250-H249</f>
        <v>-23899.178105035975</v>
      </c>
      <c r="I293" s="135">
        <f t="shared" si="220"/>
        <v>-21055.451986151606</v>
      </c>
      <c r="J293" s="135">
        <f t="shared" si="220"/>
        <v>-19109.181283799706</v>
      </c>
      <c r="K293" s="135">
        <f t="shared" si="220"/>
        <v>-19363.2721115156</v>
      </c>
      <c r="L293" s="135">
        <f t="shared" si="220"/>
        <v>-18716.493927777778</v>
      </c>
      <c r="M293" s="135">
        <f t="shared" si="220"/>
        <v>-21145.99525547445</v>
      </c>
      <c r="N293" s="135">
        <f t="shared" si="220"/>
        <v>-150711.9363250708</v>
      </c>
      <c r="O293" s="135">
        <f t="shared" si="220"/>
        <v>-17360.76782100139</v>
      </c>
      <c r="P293" s="135">
        <f t="shared" si="220"/>
        <v>-16832.680905898877</v>
      </c>
      <c r="Q293" s="135">
        <f t="shared" si="220"/>
        <v>-379165.8709882073</v>
      </c>
      <c r="R293" s="135">
        <f aca="true" t="shared" si="221" ref="R293:AD293">R250-R249</f>
        <v>-23190.20487482419</v>
      </c>
      <c r="S293" s="135">
        <f t="shared" si="221"/>
        <v>-18494.02425462305</v>
      </c>
      <c r="T293" s="135">
        <f t="shared" si="221"/>
        <v>-19507.55346640401</v>
      </c>
      <c r="U293" s="135">
        <f t="shared" si="221"/>
        <v>-22247.97288091822</v>
      </c>
      <c r="V293" s="135">
        <f t="shared" si="221"/>
        <v>-19197.872975217393</v>
      </c>
      <c r="W293" s="135">
        <f t="shared" si="221"/>
        <v>-22888.955440058475</v>
      </c>
      <c r="X293" s="135">
        <f t="shared" si="221"/>
        <v>0</v>
      </c>
      <c r="Y293" s="135">
        <f t="shared" si="221"/>
        <v>0</v>
      </c>
      <c r="Z293" s="135">
        <f t="shared" si="221"/>
        <v>0</v>
      </c>
      <c r="AA293" s="135">
        <f t="shared" si="221"/>
        <v>0</v>
      </c>
      <c r="AB293" s="135">
        <f t="shared" si="221"/>
        <v>0</v>
      </c>
      <c r="AC293" s="135">
        <f t="shared" si="221"/>
        <v>0</v>
      </c>
      <c r="AD293" s="135">
        <f t="shared" si="221"/>
        <v>0</v>
      </c>
    </row>
    <row r="294" spans="1:30" ht="11.25">
      <c r="A294" s="117" t="s">
        <v>62</v>
      </c>
      <c r="B294" s="113" t="s">
        <v>192</v>
      </c>
      <c r="C294" s="118">
        <f>C252-C251</f>
        <v>60158.05727735316</v>
      </c>
      <c r="D294" s="118">
        <f>D252-D251</f>
        <v>54319.02647113167</v>
      </c>
      <c r="E294" s="118">
        <f>E252-E251</f>
        <v>5352.893189235345</v>
      </c>
      <c r="F294" s="118">
        <f>F252-F251</f>
        <v>5413.026504927391</v>
      </c>
      <c r="G294" s="118">
        <f>G252-G251</f>
        <v>5415.3217221480345</v>
      </c>
      <c r="H294" s="118">
        <f aca="true" t="shared" si="222" ref="H294:Q294">H252-H251</f>
        <v>6176.184846852433</v>
      </c>
      <c r="I294" s="118">
        <f t="shared" si="222"/>
        <v>6843.498156983444</v>
      </c>
      <c r="J294" s="118">
        <f t="shared" si="222"/>
        <v>5115.985066898664</v>
      </c>
      <c r="K294" s="118">
        <f t="shared" si="222"/>
        <v>5902.011560554926</v>
      </c>
      <c r="L294" s="118">
        <f t="shared" si="222"/>
        <v>3660.1665407218243</v>
      </c>
      <c r="M294" s="118">
        <f t="shared" si="222"/>
        <v>7730.398045945347</v>
      </c>
      <c r="N294" s="135">
        <f t="shared" si="222"/>
        <v>6994.688159687541</v>
      </c>
      <c r="O294" s="118">
        <f t="shared" si="222"/>
        <v>4621.053856648384</v>
      </c>
      <c r="P294" s="118">
        <f t="shared" si="222"/>
        <v>4576.735355636695</v>
      </c>
      <c r="Q294" s="118">
        <f t="shared" si="222"/>
        <v>67782.69870643769</v>
      </c>
      <c r="R294" s="118">
        <f aca="true" t="shared" si="223" ref="R294:AD294">R252-R251</f>
        <v>4511.6364645180865</v>
      </c>
      <c r="S294" s="118">
        <f t="shared" si="223"/>
        <v>4195.019376529511</v>
      </c>
      <c r="T294" s="118">
        <f t="shared" si="223"/>
        <v>4334.030773352543</v>
      </c>
      <c r="U294" s="118">
        <f t="shared" si="223"/>
        <v>6686.224358683894</v>
      </c>
      <c r="V294" s="118">
        <f t="shared" si="223"/>
        <v>4841.89558536577</v>
      </c>
      <c r="W294" s="118">
        <f t="shared" si="223"/>
        <v>3972.853639157516</v>
      </c>
      <c r="X294" s="118">
        <f t="shared" si="223"/>
        <v>0</v>
      </c>
      <c r="Y294" s="118">
        <f t="shared" si="223"/>
        <v>0</v>
      </c>
      <c r="Z294" s="118">
        <f t="shared" si="223"/>
        <v>0</v>
      </c>
      <c r="AA294" s="118">
        <f t="shared" si="223"/>
        <v>0</v>
      </c>
      <c r="AB294" s="118">
        <f t="shared" si="223"/>
        <v>0</v>
      </c>
      <c r="AC294" s="118">
        <f t="shared" si="223"/>
        <v>0</v>
      </c>
      <c r="AD294" s="118">
        <f t="shared" si="223"/>
        <v>0</v>
      </c>
    </row>
    <row r="295" spans="1:30" ht="11.25">
      <c r="A295" s="117" t="s">
        <v>63</v>
      </c>
      <c r="B295" s="113" t="s">
        <v>192</v>
      </c>
      <c r="C295" s="118">
        <f>C254-C253</f>
        <v>-7048.431563238115</v>
      </c>
      <c r="D295" s="118">
        <f>D254-D253</f>
        <v>-652.0312801691907</v>
      </c>
      <c r="E295" s="118">
        <f>E254-E253</f>
        <v>-2023.5169458387682</v>
      </c>
      <c r="F295" s="118">
        <f>F254-F253</f>
        <v>-2207.0562114011955</v>
      </c>
      <c r="G295" s="118">
        <f>G254-G253</f>
        <v>-748.9081722661786</v>
      </c>
      <c r="H295" s="118">
        <f aca="true" t="shared" si="224" ref="H295:Q295">H254-H253</f>
        <v>-1306.1179329122108</v>
      </c>
      <c r="I295" s="118">
        <f t="shared" si="224"/>
        <v>-763.5225706715275</v>
      </c>
      <c r="J295" s="118">
        <f t="shared" si="224"/>
        <v>-663.3944346322542</v>
      </c>
      <c r="K295" s="118">
        <f t="shared" si="224"/>
        <v>242.49842278062306</v>
      </c>
      <c r="L295" s="118">
        <f t="shared" si="224"/>
        <v>-874.4043491434704</v>
      </c>
      <c r="M295" s="118">
        <f t="shared" si="224"/>
        <v>532.8901988459479</v>
      </c>
      <c r="N295" s="135">
        <f t="shared" si="224"/>
        <v>-189.1569873505273</v>
      </c>
      <c r="O295" s="118">
        <f t="shared" si="224"/>
        <v>-483.17939726585405</v>
      </c>
      <c r="P295" s="118">
        <f t="shared" si="224"/>
        <v>-203.71484256225017</v>
      </c>
      <c r="Q295" s="118">
        <f t="shared" si="224"/>
        <v>-8751.425589192851</v>
      </c>
      <c r="R295" s="118">
        <f aca="true" t="shared" si="225" ref="R295:AD295">R254-R253</f>
        <v>-509.2332140857293</v>
      </c>
      <c r="S295" s="118">
        <f t="shared" si="225"/>
        <v>-568.4025163595113</v>
      </c>
      <c r="T295" s="118">
        <f t="shared" si="225"/>
        <v>-805.421255601535</v>
      </c>
      <c r="U295" s="118">
        <f t="shared" si="225"/>
        <v>942.5729862693711</v>
      </c>
      <c r="V295" s="118">
        <f t="shared" si="225"/>
        <v>-349.2160853519581</v>
      </c>
      <c r="W295" s="118">
        <f t="shared" si="225"/>
        <v>-286.202508906126</v>
      </c>
      <c r="X295" s="118">
        <f t="shared" si="225"/>
        <v>0</v>
      </c>
      <c r="Y295" s="118">
        <f t="shared" si="225"/>
        <v>0</v>
      </c>
      <c r="Z295" s="118">
        <f t="shared" si="225"/>
        <v>0</v>
      </c>
      <c r="AA295" s="118">
        <f t="shared" si="225"/>
        <v>0</v>
      </c>
      <c r="AB295" s="118">
        <f t="shared" si="225"/>
        <v>0</v>
      </c>
      <c r="AC295" s="118">
        <f t="shared" si="225"/>
        <v>0</v>
      </c>
      <c r="AD295" s="118">
        <f t="shared" si="225"/>
        <v>0</v>
      </c>
    </row>
    <row r="296" spans="1:30" ht="11.25">
      <c r="A296" s="117" t="s">
        <v>64</v>
      </c>
      <c r="B296" s="113" t="s">
        <v>192</v>
      </c>
      <c r="C296" s="118">
        <f>C256-C255</f>
        <v>-2607.544663084179</v>
      </c>
      <c r="D296" s="118">
        <f>D256-D255</f>
        <v>-6853.656607012061</v>
      </c>
      <c r="E296" s="118">
        <f>E256-E255</f>
        <v>-68.9619898629943</v>
      </c>
      <c r="F296" s="118">
        <f>F256-F255</f>
        <v>88.64328750354616</v>
      </c>
      <c r="G296" s="118">
        <f>G256-G255</f>
        <v>-148.52945573579547</v>
      </c>
      <c r="H296" s="118">
        <f aca="true" t="shared" si="226" ref="H296:Q296">H256-H255</f>
        <v>53.297434651798596</v>
      </c>
      <c r="I296" s="118">
        <f t="shared" si="226"/>
        <v>-143.2054335510203</v>
      </c>
      <c r="J296" s="118">
        <f t="shared" si="226"/>
        <v>-239.16461627540497</v>
      </c>
      <c r="K296" s="118">
        <f t="shared" si="226"/>
        <v>-40.15115391381869</v>
      </c>
      <c r="L296" s="118">
        <f t="shared" si="226"/>
        <v>-343.27101679407406</v>
      </c>
      <c r="M296" s="118">
        <f t="shared" si="226"/>
        <v>-362.01450974306584</v>
      </c>
      <c r="N296" s="135">
        <f t="shared" si="226"/>
        <v>331.23687913881014</v>
      </c>
      <c r="O296" s="118">
        <f t="shared" si="226"/>
        <v>145.74841868984686</v>
      </c>
      <c r="P296" s="118">
        <f t="shared" si="226"/>
        <v>-97.80252316292132</v>
      </c>
      <c r="Q296" s="118">
        <f t="shared" si="226"/>
        <v>-794.043861237642</v>
      </c>
      <c r="R296" s="118">
        <f aca="true" t="shared" si="227" ref="R296:AD296">R256-R255</f>
        <v>-56.246454014064625</v>
      </c>
      <c r="S296" s="118">
        <f t="shared" si="227"/>
        <v>-230.17396572972984</v>
      </c>
      <c r="T296" s="118">
        <f t="shared" si="227"/>
        <v>-123.0960652263611</v>
      </c>
      <c r="U296" s="118">
        <f t="shared" si="227"/>
        <v>-91.12336730272597</v>
      </c>
      <c r="V296" s="118">
        <f t="shared" si="227"/>
        <v>-63.80930211304343</v>
      </c>
      <c r="W296" s="118">
        <f t="shared" si="227"/>
        <v>-158.04756927777777</v>
      </c>
      <c r="X296" s="118">
        <f t="shared" si="227"/>
        <v>0</v>
      </c>
      <c r="Y296" s="118">
        <f t="shared" si="227"/>
        <v>0</v>
      </c>
      <c r="Z296" s="118">
        <f t="shared" si="227"/>
        <v>0</v>
      </c>
      <c r="AA296" s="118">
        <f t="shared" si="227"/>
        <v>0</v>
      </c>
      <c r="AB296" s="118">
        <f t="shared" si="227"/>
        <v>0</v>
      </c>
      <c r="AC296" s="118">
        <f t="shared" si="227"/>
        <v>0</v>
      </c>
      <c r="AD296" s="118">
        <f t="shared" si="227"/>
        <v>0</v>
      </c>
    </row>
    <row r="297" spans="1:30" ht="11.25">
      <c r="A297" s="117" t="s">
        <v>65</v>
      </c>
      <c r="B297" s="113" t="s">
        <v>192</v>
      </c>
      <c r="C297" s="118">
        <f>C258-C257</f>
        <v>-13958.860890544944</v>
      </c>
      <c r="D297" s="118">
        <f>D258-D257</f>
        <v>-22456.40153403155</v>
      </c>
      <c r="E297" s="118">
        <f>E258-E257</f>
        <v>-5674.39471694891</v>
      </c>
      <c r="F297" s="118">
        <f>F258-F257</f>
        <v>-3185.124300791982</v>
      </c>
      <c r="G297" s="118">
        <f>G258-G257</f>
        <v>-3212.0167665854533</v>
      </c>
      <c r="H297" s="118">
        <f aca="true" t="shared" si="228" ref="H297:Q297">H258-H257</f>
        <v>-3134.837713901768</v>
      </c>
      <c r="I297" s="118">
        <f t="shared" si="228"/>
        <v>-565.3763681754217</v>
      </c>
      <c r="J297" s="118">
        <f t="shared" si="228"/>
        <v>-3129.429489413587</v>
      </c>
      <c r="K297" s="118">
        <f t="shared" si="228"/>
        <v>-619.9549353049129</v>
      </c>
      <c r="L297" s="118">
        <f t="shared" si="228"/>
        <v>-3732.3758375964308</v>
      </c>
      <c r="M297" s="118">
        <f t="shared" si="228"/>
        <v>-1048.821026579596</v>
      </c>
      <c r="N297" s="135">
        <f t="shared" si="228"/>
        <v>-4077.5188251951317</v>
      </c>
      <c r="O297" s="118">
        <f t="shared" si="228"/>
        <v>-3456.5667944019256</v>
      </c>
      <c r="P297" s="118">
        <f t="shared" si="228"/>
        <v>-4022.248967508697</v>
      </c>
      <c r="Q297" s="118">
        <f t="shared" si="228"/>
        <v>-36091.807363346496</v>
      </c>
      <c r="R297" s="118">
        <f aca="true" t="shared" si="229" ref="R297:AD297">R258-R257</f>
        <v>-6027.865780710616</v>
      </c>
      <c r="S297" s="118">
        <f t="shared" si="229"/>
        <v>-3157.9731780506254</v>
      </c>
      <c r="T297" s="118">
        <f t="shared" si="229"/>
        <v>-4759.351119311899</v>
      </c>
      <c r="U297" s="118">
        <f t="shared" si="229"/>
        <v>-4004.5195842915605</v>
      </c>
      <c r="V297" s="118">
        <f t="shared" si="229"/>
        <v>-792.0418244887496</v>
      </c>
      <c r="W297" s="118">
        <f t="shared" si="229"/>
        <v>-1719.6294089318112</v>
      </c>
      <c r="X297" s="118">
        <f t="shared" si="229"/>
        <v>0</v>
      </c>
      <c r="Y297" s="118">
        <f t="shared" si="229"/>
        <v>0</v>
      </c>
      <c r="Z297" s="118">
        <f t="shared" si="229"/>
        <v>0</v>
      </c>
      <c r="AA297" s="118">
        <f t="shared" si="229"/>
        <v>0</v>
      </c>
      <c r="AB297" s="118">
        <f t="shared" si="229"/>
        <v>0</v>
      </c>
      <c r="AC297" s="118">
        <f t="shared" si="229"/>
        <v>0</v>
      </c>
      <c r="AD297" s="118">
        <f t="shared" si="229"/>
        <v>0</v>
      </c>
    </row>
    <row r="298" spans="1:30" ht="11.25">
      <c r="A298" s="117" t="s">
        <v>66</v>
      </c>
      <c r="B298" s="113" t="s">
        <v>192</v>
      </c>
      <c r="C298" s="118">
        <f>C260-C259</f>
        <v>667.855719339623</v>
      </c>
      <c r="D298" s="118">
        <f>D260-D259</f>
        <v>50.64177758795722</v>
      </c>
      <c r="E298" s="118">
        <f>E260-E259</f>
        <v>-35.03897803672322</v>
      </c>
      <c r="F298" s="118">
        <f>F260-F259</f>
        <v>30.67135638297873</v>
      </c>
      <c r="G298" s="118">
        <f>G260-G259</f>
        <v>-19.982897679924235</v>
      </c>
      <c r="H298" s="118">
        <f aca="true" t="shared" si="230" ref="H298:Q298">H260-H259</f>
        <v>-79.98845705515589</v>
      </c>
      <c r="I298" s="118">
        <f t="shared" si="230"/>
        <v>63.943184013605475</v>
      </c>
      <c r="J298" s="118">
        <f t="shared" si="230"/>
        <v>-82.92014931271478</v>
      </c>
      <c r="K298" s="118">
        <f t="shared" si="230"/>
        <v>70.10891726102034</v>
      </c>
      <c r="L298" s="118">
        <f t="shared" si="230"/>
        <v>-142.72833659259265</v>
      </c>
      <c r="M298" s="118">
        <f t="shared" si="230"/>
        <v>-101.44778638686134</v>
      </c>
      <c r="N298" s="135">
        <f t="shared" si="230"/>
        <v>-106.0981524315392</v>
      </c>
      <c r="O298" s="118">
        <f t="shared" si="230"/>
        <v>-215.00606914696343</v>
      </c>
      <c r="P298" s="118">
        <f t="shared" si="230"/>
        <v>-4.771716643258429</v>
      </c>
      <c r="Q298" s="118">
        <f t="shared" si="230"/>
        <v>-628.1546659289552</v>
      </c>
      <c r="R298" s="118">
        <f aca="true" t="shared" si="231" ref="R298:AD298">R260-R259</f>
        <v>189.78829451476798</v>
      </c>
      <c r="S298" s="118">
        <f t="shared" si="231"/>
        <v>30.083823328591762</v>
      </c>
      <c r="T298" s="118">
        <f t="shared" si="231"/>
        <v>-315.18790854823305</v>
      </c>
      <c r="U298" s="118">
        <f t="shared" si="231"/>
        <v>-28.41560298900052</v>
      </c>
      <c r="V298" s="118">
        <f t="shared" si="231"/>
        <v>28.94255000000004</v>
      </c>
      <c r="W298" s="118">
        <f t="shared" si="231"/>
        <v>-40.34981686159847</v>
      </c>
      <c r="X298" s="118">
        <f t="shared" si="231"/>
        <v>0</v>
      </c>
      <c r="Y298" s="118">
        <f t="shared" si="231"/>
        <v>0</v>
      </c>
      <c r="Z298" s="118">
        <f t="shared" si="231"/>
        <v>0</v>
      </c>
      <c r="AA298" s="118">
        <f t="shared" si="231"/>
        <v>0</v>
      </c>
      <c r="AB298" s="118">
        <f t="shared" si="231"/>
        <v>0</v>
      </c>
      <c r="AC298" s="118">
        <f t="shared" si="231"/>
        <v>0</v>
      </c>
      <c r="AD298" s="118">
        <f t="shared" si="231"/>
        <v>0</v>
      </c>
    </row>
    <row r="299" spans="1:30" s="222" customFormat="1" ht="11.25">
      <c r="A299" s="117" t="s">
        <v>67</v>
      </c>
      <c r="B299" s="117" t="s">
        <v>192</v>
      </c>
      <c r="C299" s="135">
        <f>C262-C261</f>
        <v>196944.40138824383</v>
      </c>
      <c r="D299" s="135">
        <f>D262-D261</f>
        <v>132595.64349602113</v>
      </c>
      <c r="E299" s="135">
        <f>E262-E261</f>
        <v>24810.347175141236</v>
      </c>
      <c r="F299" s="135">
        <f>F262-F261</f>
        <v>22237.58928156029</v>
      </c>
      <c r="G299" s="135">
        <f>G262-G261</f>
        <v>27116.35897727273</v>
      </c>
      <c r="H299" s="135">
        <f aca="true" t="shared" si="232" ref="H299:Q299">H262-H261</f>
        <v>21390.185166906478</v>
      </c>
      <c r="I299" s="135">
        <f t="shared" si="232"/>
        <v>23308.15739795919</v>
      </c>
      <c r="J299" s="135">
        <f t="shared" si="232"/>
        <v>13796.154525773196</v>
      </c>
      <c r="K299" s="135">
        <f t="shared" si="232"/>
        <v>17798.088114413073</v>
      </c>
      <c r="L299" s="135">
        <f t="shared" si="232"/>
        <v>16149.50130370371</v>
      </c>
      <c r="M299" s="135">
        <f t="shared" si="232"/>
        <v>19662.007522627744</v>
      </c>
      <c r="N299" s="135">
        <f t="shared" si="232"/>
        <v>26031.779432011328</v>
      </c>
      <c r="O299" s="135">
        <f t="shared" si="232"/>
        <v>20987.21415924896</v>
      </c>
      <c r="P299" s="135">
        <f t="shared" si="232"/>
        <v>12207.58638061798</v>
      </c>
      <c r="Q299" s="135">
        <f t="shared" si="232"/>
        <v>245990.4141380792</v>
      </c>
      <c r="R299" s="135">
        <f aca="true" t="shared" si="233" ref="R299:AD299">R262-R261</f>
        <v>18458.651516174403</v>
      </c>
      <c r="S299" s="135">
        <f t="shared" si="233"/>
        <v>23939.64952204837</v>
      </c>
      <c r="T299" s="135">
        <f t="shared" si="233"/>
        <v>-12944.521146131796</v>
      </c>
      <c r="U299" s="135">
        <f t="shared" si="233"/>
        <v>9863.421044476327</v>
      </c>
      <c r="V299" s="135">
        <f t="shared" si="233"/>
        <v>85419.26251376809</v>
      </c>
      <c r="W299" s="135">
        <f t="shared" si="233"/>
        <v>3499.5065614035084</v>
      </c>
      <c r="X299" s="135">
        <f t="shared" si="233"/>
        <v>0</v>
      </c>
      <c r="Y299" s="135">
        <f t="shared" si="233"/>
        <v>0</v>
      </c>
      <c r="Z299" s="135">
        <f t="shared" si="233"/>
        <v>0</v>
      </c>
      <c r="AA299" s="135">
        <f t="shared" si="233"/>
        <v>0</v>
      </c>
      <c r="AB299" s="135">
        <f t="shared" si="233"/>
        <v>0</v>
      </c>
      <c r="AC299" s="135">
        <f t="shared" si="233"/>
        <v>0</v>
      </c>
      <c r="AD299" s="135">
        <f t="shared" si="233"/>
        <v>0</v>
      </c>
    </row>
    <row r="300" spans="1:30" ht="11.25">
      <c r="A300" s="117" t="s">
        <v>68</v>
      </c>
      <c r="B300" s="113" t="s">
        <v>192</v>
      </c>
      <c r="C300" s="118">
        <f>C264-C263</f>
        <v>14378.428383831642</v>
      </c>
      <c r="D300" s="118">
        <f>D264-D263</f>
        <v>16070.819900775137</v>
      </c>
      <c r="E300" s="118">
        <f>E264-E263</f>
        <v>1571.8934440677963</v>
      </c>
      <c r="F300" s="118">
        <f>F264-F263</f>
        <v>993.2555246808511</v>
      </c>
      <c r="G300" s="118">
        <f>G264-G263</f>
        <v>942.0582962215908</v>
      </c>
      <c r="H300" s="118">
        <f aca="true" t="shared" si="234" ref="H300:Q300">H264-H263</f>
        <v>1756.9510898417273</v>
      </c>
      <c r="I300" s="118">
        <f t="shared" si="234"/>
        <v>1219.2836123615161</v>
      </c>
      <c r="J300" s="118">
        <f t="shared" si="234"/>
        <v>1600.3886595287186</v>
      </c>
      <c r="K300" s="118">
        <f t="shared" si="234"/>
        <v>1581.247668855869</v>
      </c>
      <c r="L300" s="118">
        <f t="shared" si="234"/>
        <v>1616.4710817777777</v>
      </c>
      <c r="M300" s="118">
        <f t="shared" si="234"/>
        <v>1876.1461164963507</v>
      </c>
      <c r="N300" s="135">
        <f t="shared" si="234"/>
        <v>1093.6751940509912</v>
      </c>
      <c r="O300" s="118">
        <f t="shared" si="234"/>
        <v>1801.684145340751</v>
      </c>
      <c r="P300" s="118">
        <f t="shared" si="234"/>
        <v>3011.7395038483155</v>
      </c>
      <c r="Q300" s="118">
        <f t="shared" si="234"/>
        <v>19086.46196228453</v>
      </c>
      <c r="R300" s="118">
        <f aca="true" t="shared" si="235" ref="R300:AD300">R264-R263</f>
        <v>969.6668974683544</v>
      </c>
      <c r="S300" s="118">
        <f t="shared" si="235"/>
        <v>1621.6566404551922</v>
      </c>
      <c r="T300" s="118">
        <f t="shared" si="235"/>
        <v>1258.5737995702007</v>
      </c>
      <c r="U300" s="118">
        <f t="shared" si="235"/>
        <v>1547.693225251076</v>
      </c>
      <c r="V300" s="118">
        <f t="shared" si="235"/>
        <v>1127.925798173913</v>
      </c>
      <c r="W300" s="118">
        <f t="shared" si="235"/>
        <v>1782.8116495614038</v>
      </c>
      <c r="X300" s="118">
        <f t="shared" si="235"/>
        <v>0</v>
      </c>
      <c r="Y300" s="118">
        <f t="shared" si="235"/>
        <v>0</v>
      </c>
      <c r="Z300" s="118">
        <f t="shared" si="235"/>
        <v>0</v>
      </c>
      <c r="AA300" s="118">
        <f t="shared" si="235"/>
        <v>0</v>
      </c>
      <c r="AB300" s="118">
        <f t="shared" si="235"/>
        <v>0</v>
      </c>
      <c r="AC300" s="118">
        <f t="shared" si="235"/>
        <v>0</v>
      </c>
      <c r="AD300" s="118">
        <f t="shared" si="235"/>
        <v>0</v>
      </c>
    </row>
    <row r="301" spans="1:30" ht="11.25">
      <c r="A301" s="117" t="s">
        <v>69</v>
      </c>
      <c r="B301" s="113" t="s">
        <v>192</v>
      </c>
      <c r="C301" s="118">
        <f>C266-C265</f>
        <v>33172.14726792452</v>
      </c>
      <c r="D301" s="118">
        <f>D266-D265</f>
        <v>30409.60590866083</v>
      </c>
      <c r="E301" s="118">
        <f>E266-E265</f>
        <v>4038.027977401131</v>
      </c>
      <c r="F301" s="118">
        <f>F266-F265</f>
        <v>6379.20835177305</v>
      </c>
      <c r="G301" s="118">
        <f>G266-G265</f>
        <v>694.342335227273</v>
      </c>
      <c r="H301" s="118">
        <f aca="true" t="shared" si="236" ref="H301:Q301">H266-H265</f>
        <v>-864.597490647483</v>
      </c>
      <c r="I301" s="118">
        <f t="shared" si="236"/>
        <v>1903.3478134110783</v>
      </c>
      <c r="J301" s="118">
        <f t="shared" si="236"/>
        <v>-2861.8474167893964</v>
      </c>
      <c r="K301" s="118">
        <f t="shared" si="236"/>
        <v>2280.429479940565</v>
      </c>
      <c r="L301" s="118">
        <f t="shared" si="236"/>
        <v>15.467188148149035</v>
      </c>
      <c r="M301" s="118">
        <f t="shared" si="236"/>
        <v>-1410.2636846715322</v>
      </c>
      <c r="N301" s="135">
        <f t="shared" si="236"/>
        <v>2104.8164475920694</v>
      </c>
      <c r="O301" s="118">
        <f t="shared" si="236"/>
        <v>3138.661375243394</v>
      </c>
      <c r="P301" s="118">
        <f t="shared" si="236"/>
        <v>1152.2507640449426</v>
      </c>
      <c r="Q301" s="118">
        <f t="shared" si="236"/>
        <v>16895.000508782432</v>
      </c>
      <c r="R301" s="118">
        <f aca="true" t="shared" si="237" ref="R301:AD301">R266-R265</f>
        <v>740.9792292545717</v>
      </c>
      <c r="S301" s="118">
        <f t="shared" si="237"/>
        <v>2986.513928876245</v>
      </c>
      <c r="T301" s="118">
        <f t="shared" si="237"/>
        <v>2886.5903862464183</v>
      </c>
      <c r="U301" s="118">
        <f t="shared" si="237"/>
        <v>236.16325968436104</v>
      </c>
      <c r="V301" s="118">
        <f t="shared" si="237"/>
        <v>3995.31232231884</v>
      </c>
      <c r="W301" s="118">
        <f t="shared" si="237"/>
        <v>2810.5274736842102</v>
      </c>
      <c r="X301" s="118">
        <f t="shared" si="237"/>
        <v>0</v>
      </c>
      <c r="Y301" s="118">
        <f t="shared" si="237"/>
        <v>0</v>
      </c>
      <c r="Z301" s="118">
        <f t="shared" si="237"/>
        <v>0</v>
      </c>
      <c r="AA301" s="118">
        <f t="shared" si="237"/>
        <v>0</v>
      </c>
      <c r="AB301" s="118">
        <f t="shared" si="237"/>
        <v>0</v>
      </c>
      <c r="AC301" s="118">
        <f t="shared" si="237"/>
        <v>0</v>
      </c>
      <c r="AD301" s="118">
        <f t="shared" si="237"/>
        <v>0</v>
      </c>
    </row>
    <row r="302" spans="1:30" ht="11.25">
      <c r="A302" s="117" t="s">
        <v>70</v>
      </c>
      <c r="B302" s="113" t="s">
        <v>192</v>
      </c>
      <c r="C302" s="118">
        <f>C268-C267</f>
        <v>73366.57467967097</v>
      </c>
      <c r="D302" s="118">
        <f>D268-D267</f>
        <v>59051.595696288394</v>
      </c>
      <c r="E302" s="118">
        <f>E268-E267</f>
        <v>8614.524531540355</v>
      </c>
      <c r="F302" s="118">
        <f>F268-F267</f>
        <v>4888.820444599865</v>
      </c>
      <c r="G302" s="118">
        <f>G268-G267</f>
        <v>6476.168064996393</v>
      </c>
      <c r="H302" s="118">
        <f aca="true" t="shared" si="238" ref="H302:Q302">H268-H267</f>
        <v>13670.808914613915</v>
      </c>
      <c r="I302" s="118">
        <f t="shared" si="238"/>
        <v>8704.303603741415</v>
      </c>
      <c r="J302" s="118">
        <f t="shared" si="238"/>
        <v>6710.179556771716</v>
      </c>
      <c r="K302" s="118">
        <f t="shared" si="238"/>
        <v>4545.053269435215</v>
      </c>
      <c r="L302" s="118">
        <f t="shared" si="238"/>
        <v>4103.445936207196</v>
      </c>
      <c r="M302" s="118">
        <f t="shared" si="238"/>
        <v>10396.160902429403</v>
      </c>
      <c r="N302" s="135">
        <f t="shared" si="238"/>
        <v>10193.055021165766</v>
      </c>
      <c r="O302" s="118">
        <f t="shared" si="238"/>
        <v>8128.257701214374</v>
      </c>
      <c r="P302" s="118">
        <f t="shared" si="238"/>
        <v>12381.495477604076</v>
      </c>
      <c r="Q302" s="118">
        <f t="shared" si="238"/>
        <v>99135.46511668104</v>
      </c>
      <c r="R302" s="118">
        <f aca="true" t="shared" si="239" ref="R302:AD302">R268-R267</f>
        <v>15358.540367157115</v>
      </c>
      <c r="S302" s="118">
        <f t="shared" si="239"/>
        <v>2577.2192863802047</v>
      </c>
      <c r="T302" s="118">
        <f t="shared" si="239"/>
        <v>12527.960639266923</v>
      </c>
      <c r="U302" s="118">
        <f t="shared" si="239"/>
        <v>11902.176351630435</v>
      </c>
      <c r="V302" s="118">
        <f t="shared" si="239"/>
        <v>12098.733190795729</v>
      </c>
      <c r="W302" s="118">
        <f t="shared" si="239"/>
        <v>8994.501422727491</v>
      </c>
      <c r="X302" s="118">
        <f t="shared" si="239"/>
        <v>0</v>
      </c>
      <c r="Y302" s="118">
        <f t="shared" si="239"/>
        <v>0</v>
      </c>
      <c r="Z302" s="118">
        <f t="shared" si="239"/>
        <v>0</v>
      </c>
      <c r="AA302" s="118">
        <f t="shared" si="239"/>
        <v>0</v>
      </c>
      <c r="AB302" s="118">
        <f t="shared" si="239"/>
        <v>0</v>
      </c>
      <c r="AC302" s="118">
        <f t="shared" si="239"/>
        <v>0</v>
      </c>
      <c r="AD302" s="118">
        <f t="shared" si="239"/>
        <v>0</v>
      </c>
    </row>
    <row r="303" spans="1:30" ht="11.25">
      <c r="A303" s="117" t="s">
        <v>71</v>
      </c>
      <c r="B303" s="113" t="s">
        <v>192</v>
      </c>
      <c r="C303" s="118">
        <f>C270-C269</f>
        <v>-88631.93633178518</v>
      </c>
      <c r="D303" s="118">
        <f>D270-D269</f>
        <v>-90870.80729298502</v>
      </c>
      <c r="E303" s="118">
        <f>E270-E269</f>
        <v>-8198.342066949153</v>
      </c>
      <c r="F303" s="118">
        <f>F270-F269</f>
        <v>-9751.66297929078</v>
      </c>
      <c r="G303" s="118">
        <f>G270-G269</f>
        <v>-5811.447420738636</v>
      </c>
      <c r="H303" s="118">
        <f aca="true" t="shared" si="240" ref="H303:Q303">H270-H269</f>
        <v>-4947.462798848921</v>
      </c>
      <c r="I303" s="118">
        <f t="shared" si="240"/>
        <v>-7223.4569332361525</v>
      </c>
      <c r="J303" s="118">
        <f t="shared" si="240"/>
        <v>-6925.499740795288</v>
      </c>
      <c r="K303" s="118">
        <f t="shared" si="240"/>
        <v>-9213.8380692422</v>
      </c>
      <c r="L303" s="118">
        <f t="shared" si="240"/>
        <v>-4290.0093054814815</v>
      </c>
      <c r="M303" s="118">
        <f t="shared" si="240"/>
        <v>-3149.1140844379565</v>
      </c>
      <c r="N303" s="135">
        <f t="shared" si="240"/>
        <v>-16817.257033937676</v>
      </c>
      <c r="O303" s="118">
        <f t="shared" si="240"/>
        <v>-20923.22551588317</v>
      </c>
      <c r="P303" s="118">
        <f t="shared" si="240"/>
        <v>-10420.438341179777</v>
      </c>
      <c r="Q303" s="118">
        <f t="shared" si="240"/>
        <v>-108507.06411785241</v>
      </c>
      <c r="R303" s="118">
        <f aca="true" t="shared" si="241" ref="R303:AD303">R270-R269</f>
        <v>-11536.99302244726</v>
      </c>
      <c r="S303" s="118">
        <f t="shared" si="241"/>
        <v>-4279.512130640113</v>
      </c>
      <c r="T303" s="118">
        <f t="shared" si="241"/>
        <v>-5515.330900286531</v>
      </c>
      <c r="U303" s="118">
        <f t="shared" si="241"/>
        <v>-9912.109825767573</v>
      </c>
      <c r="V303" s="118">
        <f t="shared" si="241"/>
        <v>-8081.407765072463</v>
      </c>
      <c r="W303" s="118">
        <f t="shared" si="241"/>
        <v>-6794.946673567252</v>
      </c>
      <c r="X303" s="118">
        <f t="shared" si="241"/>
        <v>0</v>
      </c>
      <c r="Y303" s="118">
        <f t="shared" si="241"/>
        <v>0</v>
      </c>
      <c r="Z303" s="118">
        <f t="shared" si="241"/>
        <v>0</v>
      </c>
      <c r="AA303" s="118">
        <f t="shared" si="241"/>
        <v>0</v>
      </c>
      <c r="AB303" s="118">
        <f t="shared" si="241"/>
        <v>0</v>
      </c>
      <c r="AC303" s="118">
        <f t="shared" si="241"/>
        <v>0</v>
      </c>
      <c r="AD303" s="118">
        <f t="shared" si="241"/>
        <v>0</v>
      </c>
    </row>
    <row r="304" spans="1:30" ht="11.25">
      <c r="A304" s="117" t="s">
        <v>193</v>
      </c>
      <c r="B304" s="113" t="s">
        <v>192</v>
      </c>
      <c r="C304" s="118">
        <f>C272-C271</f>
        <v>181858.94759204038</v>
      </c>
      <c r="D304" s="118">
        <f>D272-D271</f>
        <v>187227.8811402303</v>
      </c>
      <c r="E304" s="118">
        <f>E272-E271</f>
        <v>15404.208602113142</v>
      </c>
      <c r="F304" s="118">
        <f>F272-F271</f>
        <v>14542.694416444318</v>
      </c>
      <c r="G304" s="118">
        <f>G272-G271</f>
        <v>16445.644258235687</v>
      </c>
      <c r="H304" s="118">
        <f aca="true" t="shared" si="242" ref="H304:Q304">H272-H271</f>
        <v>16890.744331646452</v>
      </c>
      <c r="I304" s="118">
        <f t="shared" si="242"/>
        <v>17595.313625469316</v>
      </c>
      <c r="J304" s="118">
        <f t="shared" si="242"/>
        <v>17104.080348349555</v>
      </c>
      <c r="K304" s="118">
        <f t="shared" si="242"/>
        <v>17741.78762319831</v>
      </c>
      <c r="L304" s="118">
        <f t="shared" si="242"/>
        <v>16553.100914599716</v>
      </c>
      <c r="M304" s="118">
        <f t="shared" si="242"/>
        <v>15185.893858828329</v>
      </c>
      <c r="N304" s="135">
        <f t="shared" si="242"/>
        <v>22288.11263852213</v>
      </c>
      <c r="O304" s="118">
        <f t="shared" si="242"/>
        <v>15510.834654683094</v>
      </c>
      <c r="P304" s="118">
        <f t="shared" si="242"/>
        <v>13751.49596550197</v>
      </c>
      <c r="Q304" s="118">
        <f t="shared" si="242"/>
        <v>198953.9662436722</v>
      </c>
      <c r="R304" s="118">
        <f aca="true" t="shared" si="243" ref="R304:AD304">R272-R271</f>
        <v>14625.589998690339</v>
      </c>
      <c r="S304" s="118">
        <f t="shared" si="243"/>
        <v>23819.191013188756</v>
      </c>
      <c r="T304" s="118">
        <f t="shared" si="243"/>
        <v>14993.562615138984</v>
      </c>
      <c r="U304" s="118">
        <f t="shared" si="243"/>
        <v>14362.594141001695</v>
      </c>
      <c r="V304" s="118">
        <f t="shared" si="243"/>
        <v>17288.94533694523</v>
      </c>
      <c r="W304" s="118">
        <f t="shared" si="243"/>
        <v>16874.298896786284</v>
      </c>
      <c r="X304" s="118">
        <f t="shared" si="243"/>
        <v>0</v>
      </c>
      <c r="Y304" s="118">
        <f t="shared" si="243"/>
        <v>0</v>
      </c>
      <c r="Z304" s="118">
        <f t="shared" si="243"/>
        <v>0</v>
      </c>
      <c r="AA304" s="118">
        <f t="shared" si="243"/>
        <v>0</v>
      </c>
      <c r="AB304" s="118">
        <f t="shared" si="243"/>
        <v>0</v>
      </c>
      <c r="AC304" s="118">
        <f t="shared" si="243"/>
        <v>0</v>
      </c>
      <c r="AD304" s="118">
        <f t="shared" si="243"/>
        <v>0</v>
      </c>
    </row>
    <row r="305" spans="1:30" ht="11.25">
      <c r="A305" s="117" t="s">
        <v>194</v>
      </c>
      <c r="B305" s="113" t="s">
        <v>192</v>
      </c>
      <c r="C305" s="118">
        <f>C274-C273</f>
        <v>23562.74658192412</v>
      </c>
      <c r="D305" s="118">
        <f>D274-D273</f>
        <v>22283.38666924408</v>
      </c>
      <c r="E305" s="118">
        <f>E274-E273</f>
        <v>2105.520600991402</v>
      </c>
      <c r="F305" s="118">
        <f>F274-F273</f>
        <v>2042.5218104013557</v>
      </c>
      <c r="G305" s="118">
        <f>G274-G273</f>
        <v>1513.3580273449807</v>
      </c>
      <c r="H305" s="118">
        <f aca="true" t="shared" si="244" ref="H305:Q305">H274-H273</f>
        <v>1939.0892833204289</v>
      </c>
      <c r="I305" s="118">
        <f t="shared" si="244"/>
        <v>1364.0042932440956</v>
      </c>
      <c r="J305" s="118">
        <f t="shared" si="244"/>
        <v>2586.396245858148</v>
      </c>
      <c r="K305" s="118">
        <f t="shared" si="244"/>
        <v>2438.896603592626</v>
      </c>
      <c r="L305" s="118">
        <f t="shared" si="244"/>
        <v>3212.7448749688374</v>
      </c>
      <c r="M305" s="118">
        <f t="shared" si="244"/>
        <v>5768.9700894281195</v>
      </c>
      <c r="N305" s="135">
        <f t="shared" si="244"/>
        <v>5150.1413895117785</v>
      </c>
      <c r="O305" s="118">
        <f t="shared" si="244"/>
        <v>3533.2512628441573</v>
      </c>
      <c r="P305" s="118">
        <f t="shared" si="244"/>
        <v>2955.3647345552035</v>
      </c>
      <c r="Q305" s="118">
        <f t="shared" si="244"/>
        <v>34624.217955947024</v>
      </c>
      <c r="R305" s="118">
        <f aca="true" t="shared" si="245" ref="R305:AD305">R274-R273</f>
        <v>2148.06763647369</v>
      </c>
      <c r="S305" s="118">
        <f t="shared" si="245"/>
        <v>3116.0923662372606</v>
      </c>
      <c r="T305" s="118">
        <f t="shared" si="245"/>
        <v>2863.937389021028</v>
      </c>
      <c r="U305" s="118">
        <f t="shared" si="245"/>
        <v>3022.2508965861107</v>
      </c>
      <c r="V305" s="118">
        <f t="shared" si="245"/>
        <v>3593.798129761706</v>
      </c>
      <c r="W305" s="118">
        <f t="shared" si="245"/>
        <v>3127.8398038497926</v>
      </c>
      <c r="X305" s="118">
        <f t="shared" si="245"/>
        <v>0</v>
      </c>
      <c r="Y305" s="118">
        <f t="shared" si="245"/>
        <v>0</v>
      </c>
      <c r="Z305" s="118">
        <f t="shared" si="245"/>
        <v>0</v>
      </c>
      <c r="AA305" s="118">
        <f t="shared" si="245"/>
        <v>0</v>
      </c>
      <c r="AB305" s="118">
        <f t="shared" si="245"/>
        <v>0</v>
      </c>
      <c r="AC305" s="118">
        <f t="shared" si="245"/>
        <v>0</v>
      </c>
      <c r="AD305" s="118">
        <f t="shared" si="245"/>
        <v>0</v>
      </c>
    </row>
    <row r="306" spans="1:30" ht="11.25">
      <c r="A306" s="117" t="s">
        <v>195</v>
      </c>
      <c r="B306" s="113" t="s">
        <v>192</v>
      </c>
      <c r="C306" s="118">
        <f>C276-C275</f>
        <v>137651.01895738987</v>
      </c>
      <c r="D306" s="118">
        <f>D276-D275</f>
        <v>133664.0073239138</v>
      </c>
      <c r="E306" s="118">
        <f>E276-E275</f>
        <v>13022.900203340396</v>
      </c>
      <c r="F306" s="118">
        <f>F276-F275</f>
        <v>9701.203533903074</v>
      </c>
      <c r="G306" s="118">
        <f>G276-G275</f>
        <v>11771.78350237216</v>
      </c>
      <c r="H306" s="118">
        <f aca="true" t="shared" si="246" ref="H306:Q306">H276-H275</f>
        <v>13464.944238684651</v>
      </c>
      <c r="I306" s="118">
        <f t="shared" si="246"/>
        <v>15021.379216079931</v>
      </c>
      <c r="J306" s="118">
        <f t="shared" si="246"/>
        <v>17594.722487270497</v>
      </c>
      <c r="K306" s="118">
        <f t="shared" si="246"/>
        <v>13615.881954396978</v>
      </c>
      <c r="L306" s="118">
        <f t="shared" si="246"/>
        <v>14414.829397677779</v>
      </c>
      <c r="M306" s="118">
        <f t="shared" si="246"/>
        <v>13765.156474411197</v>
      </c>
      <c r="N306" s="135">
        <f t="shared" si="246"/>
        <v>12797.911099669498</v>
      </c>
      <c r="O306" s="118">
        <f t="shared" si="246"/>
        <v>14397.372499242005</v>
      </c>
      <c r="P306" s="118">
        <f t="shared" si="246"/>
        <v>13395.338355943353</v>
      </c>
      <c r="Q306" s="118">
        <f t="shared" si="246"/>
        <v>162787.26136803752</v>
      </c>
      <c r="R306" s="118">
        <f aca="true" t="shared" si="247" ref="R306:AD306">R276-R275</f>
        <v>11700.929472131975</v>
      </c>
      <c r="S306" s="118">
        <f t="shared" si="247"/>
        <v>11925.25650621859</v>
      </c>
      <c r="T306" s="118">
        <f t="shared" si="247"/>
        <v>12537.783401602195</v>
      </c>
      <c r="U306" s="118">
        <f t="shared" si="247"/>
        <v>12758.05208604854</v>
      </c>
      <c r="V306" s="118">
        <f t="shared" si="247"/>
        <v>14206.481046910629</v>
      </c>
      <c r="W306" s="118">
        <f t="shared" si="247"/>
        <v>14107.655277831385</v>
      </c>
      <c r="X306" s="118">
        <f t="shared" si="247"/>
        <v>0</v>
      </c>
      <c r="Y306" s="118">
        <f t="shared" si="247"/>
        <v>0</v>
      </c>
      <c r="Z306" s="118">
        <f t="shared" si="247"/>
        <v>0</v>
      </c>
      <c r="AA306" s="118">
        <f t="shared" si="247"/>
        <v>0</v>
      </c>
      <c r="AB306" s="118">
        <f t="shared" si="247"/>
        <v>0</v>
      </c>
      <c r="AC306" s="118">
        <f t="shared" si="247"/>
        <v>0</v>
      </c>
      <c r="AD306" s="118">
        <f t="shared" si="247"/>
        <v>0</v>
      </c>
    </row>
    <row r="307" spans="1:30" ht="11.25">
      <c r="A307" s="117" t="s">
        <v>196</v>
      </c>
      <c r="B307" s="113" t="s">
        <v>192</v>
      </c>
      <c r="C307" s="118">
        <f>C278-C277</f>
        <v>45735.22089078556</v>
      </c>
      <c r="D307" s="118">
        <f>D278-D277</f>
        <v>51913.52831624755</v>
      </c>
      <c r="E307" s="118">
        <f>E278-E277</f>
        <v>3652.6838825391947</v>
      </c>
      <c r="F307" s="118">
        <f>F278-F277</f>
        <v>3185.3845140365243</v>
      </c>
      <c r="G307" s="118">
        <f>G278-G277</f>
        <v>3140.8073967656246</v>
      </c>
      <c r="H307" s="118">
        <f aca="true" t="shared" si="248" ref="H307:Q307">H278-H277</f>
        <v>3683.3866910125903</v>
      </c>
      <c r="I307" s="118">
        <f t="shared" si="248"/>
        <v>5038.672818491982</v>
      </c>
      <c r="J307" s="118">
        <f t="shared" si="248"/>
        <v>3473.284786928203</v>
      </c>
      <c r="K307" s="118">
        <f t="shared" si="248"/>
        <v>3483.0477165549787</v>
      </c>
      <c r="L307" s="118">
        <f t="shared" si="248"/>
        <v>4299.9073800333335</v>
      </c>
      <c r="M307" s="118">
        <f t="shared" si="248"/>
        <v>3541.8833631354023</v>
      </c>
      <c r="N307" s="135">
        <f t="shared" si="248"/>
        <v>2978.403164023725</v>
      </c>
      <c r="O307" s="118">
        <f t="shared" si="248"/>
        <v>4271.943058507997</v>
      </c>
      <c r="P307" s="118">
        <f t="shared" si="248"/>
        <v>3867.4681259912218</v>
      </c>
      <c r="Q307" s="118">
        <f t="shared" si="248"/>
        <v>44604.57260624925</v>
      </c>
      <c r="R307" s="118">
        <f aca="true" t="shared" si="249" ref="R307:AD307">R278-R277</f>
        <v>3374.737179226794</v>
      </c>
      <c r="S307" s="118">
        <f t="shared" si="249"/>
        <v>3566.181512469417</v>
      </c>
      <c r="T307" s="118">
        <f t="shared" si="249"/>
        <v>3342.7067563005016</v>
      </c>
      <c r="U307" s="118">
        <f t="shared" si="249"/>
        <v>3174.4418082069583</v>
      </c>
      <c r="V307" s="118">
        <f t="shared" si="249"/>
        <v>5600.25936054529</v>
      </c>
      <c r="W307" s="118">
        <f t="shared" si="249"/>
        <v>3581.7603017339193</v>
      </c>
      <c r="X307" s="118">
        <f t="shared" si="249"/>
        <v>0</v>
      </c>
      <c r="Y307" s="118">
        <f t="shared" si="249"/>
        <v>0</v>
      </c>
      <c r="Z307" s="118">
        <f t="shared" si="249"/>
        <v>0</v>
      </c>
      <c r="AA307" s="118">
        <f t="shared" si="249"/>
        <v>0</v>
      </c>
      <c r="AB307" s="118">
        <f t="shared" si="249"/>
        <v>0</v>
      </c>
      <c r="AC307" s="118">
        <f t="shared" si="249"/>
        <v>0</v>
      </c>
      <c r="AD307" s="118">
        <f t="shared" si="249"/>
        <v>0</v>
      </c>
    </row>
    <row r="308" spans="1:30" ht="11.25">
      <c r="A308" s="117" t="s">
        <v>197</v>
      </c>
      <c r="B308" s="113" t="s">
        <v>192</v>
      </c>
      <c r="C308" s="118">
        <f>C280-C279</f>
        <v>996291.7488539873</v>
      </c>
      <c r="D308" s="118">
        <f>D280-D279</f>
        <v>1006741.4503562432</v>
      </c>
      <c r="E308" s="118">
        <f>E280-E279</f>
        <v>75537.08792641546</v>
      </c>
      <c r="F308" s="118">
        <f>F280-F279</f>
        <v>80173.5176950675</v>
      </c>
      <c r="G308" s="118">
        <f>G280-G279</f>
        <v>83476.7057365621</v>
      </c>
      <c r="H308" s="118">
        <f aca="true" t="shared" si="250" ref="H308:Q308">H280-H279</f>
        <v>94563.61217944192</v>
      </c>
      <c r="I308" s="118">
        <f t="shared" si="250"/>
        <v>99207.95475565486</v>
      </c>
      <c r="J308" s="118">
        <f t="shared" si="250"/>
        <v>94972.58135960481</v>
      </c>
      <c r="K308" s="118">
        <f t="shared" si="250"/>
        <v>80872.56321835131</v>
      </c>
      <c r="L308" s="118">
        <f t="shared" si="250"/>
        <v>96501.26063914187</v>
      </c>
      <c r="M308" s="118">
        <f t="shared" si="250"/>
        <v>85089.77747891645</v>
      </c>
      <c r="N308" s="135">
        <f t="shared" si="250"/>
        <v>80197.08202433321</v>
      </c>
      <c r="O308" s="118">
        <f t="shared" si="250"/>
        <v>81283.79339096634</v>
      </c>
      <c r="P308" s="118">
        <f t="shared" si="250"/>
        <v>74966.57547898493</v>
      </c>
      <c r="Q308" s="118">
        <f t="shared" si="250"/>
        <v>1025764.4163541654</v>
      </c>
      <c r="R308" s="118">
        <f aca="true" t="shared" si="251" ref="R308:AD308">R280-R279</f>
        <v>82399.99376987756</v>
      </c>
      <c r="S308" s="118">
        <f t="shared" si="251"/>
        <v>84565.36762810923</v>
      </c>
      <c r="T308" s="118">
        <f t="shared" si="251"/>
        <v>78887.47668884251</v>
      </c>
      <c r="U308" s="118">
        <f t="shared" si="251"/>
        <v>92785.23746159991</v>
      </c>
      <c r="V308" s="118">
        <f t="shared" si="251"/>
        <v>110854.00552548812</v>
      </c>
      <c r="W308" s="118">
        <f t="shared" si="251"/>
        <v>80772.98441125438</v>
      </c>
      <c r="X308" s="118">
        <f t="shared" si="251"/>
        <v>0</v>
      </c>
      <c r="Y308" s="118">
        <f t="shared" si="251"/>
        <v>0</v>
      </c>
      <c r="Z308" s="118">
        <f t="shared" si="251"/>
        <v>0</v>
      </c>
      <c r="AA308" s="118">
        <f t="shared" si="251"/>
        <v>0</v>
      </c>
      <c r="AB308" s="118">
        <f t="shared" si="251"/>
        <v>0</v>
      </c>
      <c r="AC308" s="118">
        <f t="shared" si="251"/>
        <v>0</v>
      </c>
      <c r="AD308" s="118">
        <f t="shared" si="251"/>
        <v>0</v>
      </c>
    </row>
    <row r="309" spans="1:30" ht="11.25">
      <c r="A309" s="117" t="s">
        <v>198</v>
      </c>
      <c r="B309" s="113" t="s">
        <v>192</v>
      </c>
      <c r="C309" s="118">
        <f>C282-C281</f>
        <v>55308.06335645237</v>
      </c>
      <c r="D309" s="118">
        <f>D282-D281</f>
        <v>49817.74719903221</v>
      </c>
      <c r="E309" s="118">
        <f>E282-E281</f>
        <v>2891.746068135594</v>
      </c>
      <c r="F309" s="118">
        <f>F282-F281</f>
        <v>3344.821235164133</v>
      </c>
      <c r="G309" s="118">
        <f>G282-G281</f>
        <v>3798.792379559658</v>
      </c>
      <c r="H309" s="118">
        <f aca="true" t="shared" si="252" ref="H309:Q309">H282-H281</f>
        <v>3520.940442079136</v>
      </c>
      <c r="I309" s="118">
        <f t="shared" si="252"/>
        <v>2936.4072946855476</v>
      </c>
      <c r="J309" s="118">
        <f t="shared" si="252"/>
        <v>1914.5667245965694</v>
      </c>
      <c r="K309" s="118">
        <f t="shared" si="252"/>
        <v>3272.373896588833</v>
      </c>
      <c r="L309" s="118">
        <f t="shared" si="252"/>
        <v>1640.1025518370361</v>
      </c>
      <c r="M309" s="118">
        <f t="shared" si="252"/>
        <v>3243.876035427008</v>
      </c>
      <c r="N309" s="135">
        <f t="shared" si="252"/>
        <v>2859.9852411720954</v>
      </c>
      <c r="O309" s="118">
        <f t="shared" si="252"/>
        <v>2007.7715648951926</v>
      </c>
      <c r="P309" s="118">
        <f t="shared" si="252"/>
        <v>2660.4484523791134</v>
      </c>
      <c r="Q309" s="118">
        <f t="shared" si="252"/>
        <v>34123.295149665486</v>
      </c>
      <c r="R309" s="118">
        <f aca="true" t="shared" si="253" ref="R309:AD309">R282-R281</f>
        <v>2825.840786400944</v>
      </c>
      <c r="S309" s="118">
        <f t="shared" si="253"/>
        <v>2535.831279067771</v>
      </c>
      <c r="T309" s="118">
        <f t="shared" si="253"/>
        <v>1637.556607040012</v>
      </c>
      <c r="U309" s="118">
        <f t="shared" si="253"/>
        <v>4373.235002649619</v>
      </c>
      <c r="V309" s="118">
        <f t="shared" si="253"/>
        <v>2985.3166373219465</v>
      </c>
      <c r="W309" s="118">
        <f t="shared" si="253"/>
        <v>2672.6272281813904</v>
      </c>
      <c r="X309" s="118">
        <f t="shared" si="253"/>
        <v>0</v>
      </c>
      <c r="Y309" s="118">
        <f t="shared" si="253"/>
        <v>0</v>
      </c>
      <c r="Z309" s="118">
        <f t="shared" si="253"/>
        <v>0</v>
      </c>
      <c r="AA309" s="118">
        <f t="shared" si="253"/>
        <v>0</v>
      </c>
      <c r="AB309" s="118">
        <f t="shared" si="253"/>
        <v>0</v>
      </c>
      <c r="AC309" s="118">
        <f t="shared" si="253"/>
        <v>0</v>
      </c>
      <c r="AD309" s="118">
        <f t="shared" si="253"/>
        <v>0</v>
      </c>
    </row>
    <row r="310" ht="6" customHeight="1">
      <c r="N310" s="222"/>
    </row>
    <row r="311" spans="1:30" ht="11.25">
      <c r="A311" s="228" t="s">
        <v>200</v>
      </c>
      <c r="B311" s="113" t="s">
        <v>192</v>
      </c>
      <c r="C311" s="118">
        <f>C291+C292+C293+C294+C295+C296+C297+C298+C299+C300+C301+C302+C303+C304+C305+C306+C307+C308+C309</f>
        <v>1387748.435916684</v>
      </c>
      <c r="D311" s="118">
        <f>D291+D292+D293+D294+D295+D296+D297+D298+D299+D300+D301+D302+D303+D304+D305+D306+D307+D308+D309</f>
        <v>740033.8397671306</v>
      </c>
      <c r="E311" s="229">
        <f>E291+E292+E293+E294+E295+E296+E297+E298+E299+E300+E301+E302+E303+E304+E305+E306+E307+E308+E309</f>
        <v>118072.55813363715</v>
      </c>
      <c r="F311" s="229">
        <f>F291+F292+F293+F294+F295+F296+F297+F298+F299+F300+F301+F302+F303+F304+F305+F306+F307+F308+F309</f>
        <v>119579.4066362025</v>
      </c>
      <c r="G311" s="229">
        <f>G291+G292+G293+G294+G295+G296+G297+G298+G299+G300+G301+G302+G303+G304+G305+G306+G307+G308+G309</f>
        <v>131062.38599807188</v>
      </c>
      <c r="H311" s="229">
        <f aca="true" t="shared" si="254" ref="H311:Q311">H291+H292+H293+H294+H295+H296+H297+H298+H299+H300+H301+H302+H303+H304+H305+H306+H307+H308+H309</f>
        <v>142976.64709653976</v>
      </c>
      <c r="I311" s="229">
        <f t="shared" si="254"/>
        <v>150464.76021372614</v>
      </c>
      <c r="J311" s="229">
        <f t="shared" si="254"/>
        <v>131085.7609359208</v>
      </c>
      <c r="K311" s="229">
        <f t="shared" si="254"/>
        <v>126557.65648524086</v>
      </c>
      <c r="L311" s="229">
        <f t="shared" si="254"/>
        <v>137372.66056768954</v>
      </c>
      <c r="M311" s="229">
        <f t="shared" si="254"/>
        <v>142207.1584514188</v>
      </c>
      <c r="N311" s="229">
        <f t="shared" si="254"/>
        <v>3494.949674801496</v>
      </c>
      <c r="O311" s="229">
        <f t="shared" si="254"/>
        <v>120627.60717196201</v>
      </c>
      <c r="P311" s="229">
        <f t="shared" si="254"/>
        <v>116059.40164179509</v>
      </c>
      <c r="Q311" s="118">
        <f t="shared" si="254"/>
        <v>1436430.766707084</v>
      </c>
      <c r="R311" s="229">
        <f aca="true" t="shared" si="255" ref="R311:AD311">R291+R292+R293+R294+R295+R296+R297+R298+R299+R300+R301+R302+R303+R304+R305+R306+R307+R308+R309</f>
        <v>118841.7171318607</v>
      </c>
      <c r="S311" s="229">
        <f t="shared" si="255"/>
        <v>139597.29759465827</v>
      </c>
      <c r="T311" s="229">
        <f t="shared" si="255"/>
        <v>91477.95194688551</v>
      </c>
      <c r="U311" s="229">
        <f t="shared" si="255"/>
        <v>123892.90814342636</v>
      </c>
      <c r="V311" s="229">
        <f t="shared" si="255"/>
        <v>231607.70842226074</v>
      </c>
      <c r="W311" s="229">
        <f t="shared" si="255"/>
        <v>110705.95924641647</v>
      </c>
      <c r="X311" s="118">
        <f t="shared" si="255"/>
        <v>0</v>
      </c>
      <c r="Y311" s="118">
        <f t="shared" si="255"/>
        <v>0</v>
      </c>
      <c r="Z311" s="118">
        <f t="shared" si="255"/>
        <v>0</v>
      </c>
      <c r="AA311" s="118">
        <f t="shared" si="255"/>
        <v>0</v>
      </c>
      <c r="AB311" s="118">
        <f t="shared" si="255"/>
        <v>0</v>
      </c>
      <c r="AC311" s="118">
        <f t="shared" si="255"/>
        <v>0</v>
      </c>
      <c r="AD311" s="118">
        <f t="shared" si="255"/>
        <v>0</v>
      </c>
    </row>
    <row r="312" ht="4.5" customHeight="1">
      <c r="N312" s="222"/>
    </row>
    <row r="313" spans="1:30" ht="11.25">
      <c r="A313" s="119" t="s">
        <v>199</v>
      </c>
      <c r="B313" s="113" t="s">
        <v>192</v>
      </c>
      <c r="C313" s="118">
        <f>C290</f>
        <v>7128.028790000004</v>
      </c>
      <c r="D313" s="118">
        <f>D290</f>
        <v>25258.674740000002</v>
      </c>
      <c r="E313" s="118">
        <f>E290</f>
        <v>1046.1935460000004</v>
      </c>
      <c r="F313" s="118">
        <f>F290</f>
        <v>-1297.9883399999999</v>
      </c>
      <c r="G313" s="118">
        <f>G290</f>
        <v>1953.5415709999997</v>
      </c>
      <c r="H313" s="118">
        <f aca="true" t="shared" si="256" ref="H313:Q313">H290</f>
        <v>154.62242999999944</v>
      </c>
      <c r="I313" s="118">
        <f t="shared" si="256"/>
        <v>363.77008000000023</v>
      </c>
      <c r="J313" s="118">
        <f t="shared" si="256"/>
        <v>-680.5134200000002</v>
      </c>
      <c r="K313" s="118">
        <f t="shared" si="256"/>
        <v>-1060.9691579999999</v>
      </c>
      <c r="L313" s="118">
        <f t="shared" si="256"/>
        <v>-2523.0752430000002</v>
      </c>
      <c r="M313" s="118">
        <f t="shared" si="256"/>
        <v>-1236.6390189999997</v>
      </c>
      <c r="N313" s="135">
        <f t="shared" si="256"/>
        <v>225.0453680000005</v>
      </c>
      <c r="O313" s="118">
        <f t="shared" si="256"/>
        <v>-633.9442450000001</v>
      </c>
      <c r="P313" s="118">
        <f t="shared" si="256"/>
        <v>-796.2321099999999</v>
      </c>
      <c r="Q313" s="118">
        <f t="shared" si="256"/>
        <v>-4486.188540000003</v>
      </c>
      <c r="R313" s="118">
        <f aca="true" t="shared" si="257" ref="R313:AD313">R290</f>
        <v>-1137.2631599999995</v>
      </c>
      <c r="S313" s="118">
        <f t="shared" si="257"/>
        <v>-1155.0006240000002</v>
      </c>
      <c r="T313" s="118">
        <f t="shared" si="257"/>
        <v>-1388.40781</v>
      </c>
      <c r="U313" s="118">
        <f t="shared" si="257"/>
        <v>1193.4220539999997</v>
      </c>
      <c r="V313" s="118">
        <f t="shared" si="257"/>
        <v>855.3939790000004</v>
      </c>
      <c r="W313" s="118">
        <f t="shared" si="257"/>
        <v>-1827.5799900000002</v>
      </c>
      <c r="X313" s="118">
        <f t="shared" si="257"/>
        <v>0</v>
      </c>
      <c r="Y313" s="118">
        <f t="shared" si="257"/>
        <v>0</v>
      </c>
      <c r="Z313" s="118">
        <f t="shared" si="257"/>
        <v>0</v>
      </c>
      <c r="AA313" s="118">
        <f t="shared" si="257"/>
        <v>0</v>
      </c>
      <c r="AB313" s="118">
        <f t="shared" si="257"/>
        <v>0</v>
      </c>
      <c r="AC313" s="118">
        <f t="shared" si="257"/>
        <v>0</v>
      </c>
      <c r="AD313" s="118">
        <f t="shared" si="257"/>
        <v>0</v>
      </c>
    </row>
    <row r="316" spans="4:33" ht="11.25">
      <c r="D316" s="122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F316" s="139"/>
      <c r="AG316" s="139"/>
    </row>
    <row r="317" spans="3:33" ht="12">
      <c r="C317" s="167" t="s">
        <v>184</v>
      </c>
      <c r="D317" s="164" t="s">
        <v>202</v>
      </c>
      <c r="E317" s="168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F317" s="139"/>
      <c r="AG317" s="139"/>
    </row>
    <row r="318" spans="3:33" ht="11.25">
      <c r="C318" s="154"/>
      <c r="D318" s="121"/>
      <c r="E318" s="109">
        <v>43101</v>
      </c>
      <c r="F318" s="93">
        <v>43132</v>
      </c>
      <c r="G318" s="93">
        <v>43160</v>
      </c>
      <c r="H318" s="93">
        <v>43191</v>
      </c>
      <c r="I318" s="93">
        <v>43221</v>
      </c>
      <c r="J318" s="93">
        <v>43252</v>
      </c>
      <c r="K318" s="93">
        <v>43282</v>
      </c>
      <c r="L318" s="93">
        <v>43313</v>
      </c>
      <c r="M318" s="93">
        <v>43344</v>
      </c>
      <c r="N318" s="93">
        <v>43374</v>
      </c>
      <c r="O318" s="93">
        <v>43405</v>
      </c>
      <c r="P318" s="93">
        <v>43435</v>
      </c>
      <c r="Q318" s="94">
        <v>2018</v>
      </c>
      <c r="R318" s="93">
        <v>43466</v>
      </c>
      <c r="S318" s="93">
        <v>43497</v>
      </c>
      <c r="T318" s="93">
        <v>43525</v>
      </c>
      <c r="U318" s="93">
        <v>43556</v>
      </c>
      <c r="V318" s="93">
        <v>43586</v>
      </c>
      <c r="W318" s="93">
        <v>43617</v>
      </c>
      <c r="X318" s="93">
        <v>43647</v>
      </c>
      <c r="Y318" s="93">
        <v>43678</v>
      </c>
      <c r="Z318" s="93">
        <v>43709</v>
      </c>
      <c r="AA318" s="93">
        <v>43739</v>
      </c>
      <c r="AB318" s="93">
        <v>43770</v>
      </c>
      <c r="AC318" s="93">
        <v>43800</v>
      </c>
      <c r="AD318" s="94">
        <v>2019</v>
      </c>
      <c r="AF318" s="139"/>
      <c r="AG318" s="139"/>
    </row>
    <row r="319" spans="3:33" ht="25.5" customHeight="1">
      <c r="C319" s="264" t="s">
        <v>201</v>
      </c>
      <c r="D319" s="265"/>
      <c r="E319" s="131">
        <v>613042</v>
      </c>
      <c r="F319" s="131">
        <v>563095.6</v>
      </c>
      <c r="G319" s="131">
        <v>628278.3</v>
      </c>
      <c r="H319" s="131">
        <v>613242.3</v>
      </c>
      <c r="I319" s="131">
        <v>638171.9</v>
      </c>
      <c r="J319" s="131">
        <v>602002.4</v>
      </c>
      <c r="K319" s="131">
        <v>605915</v>
      </c>
      <c r="L319" s="131">
        <v>585150.4</v>
      </c>
      <c r="M319" s="131">
        <v>554806.7</v>
      </c>
      <c r="N319" s="131">
        <v>574247.2</v>
      </c>
      <c r="O319" s="131">
        <v>554240.3</v>
      </c>
      <c r="P319" s="131">
        <v>587801.9</v>
      </c>
      <c r="Q319" s="130">
        <f>SUM(E319:P319)</f>
        <v>7119994.000000001</v>
      </c>
      <c r="R319" s="131">
        <v>602570</v>
      </c>
      <c r="S319" s="131">
        <v>560123.3</v>
      </c>
      <c r="T319" s="131">
        <v>634435.2</v>
      </c>
      <c r="U319" s="131">
        <v>624131.8</v>
      </c>
      <c r="V319" s="131">
        <v>641487</v>
      </c>
      <c r="W319" s="131">
        <v>605899</v>
      </c>
      <c r="X319" s="131"/>
      <c r="Y319" s="131"/>
      <c r="Z319" s="131"/>
      <c r="AA319" s="131"/>
      <c r="AB319" s="131"/>
      <c r="AC319" s="131"/>
      <c r="AD319" s="130">
        <f>SUM(R319:AC319)</f>
        <v>3668646.3</v>
      </c>
      <c r="AF319" s="139"/>
      <c r="AG319" s="139"/>
    </row>
    <row r="320" spans="3:33" ht="11.25">
      <c r="C320" s="139"/>
      <c r="D320" s="121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F320" s="139"/>
      <c r="AG320" s="139"/>
    </row>
    <row r="321" spans="3:33" ht="11.25">
      <c r="C321" s="266" t="s">
        <v>159</v>
      </c>
      <c r="D321" s="266"/>
      <c r="E321" s="134">
        <v>3.77</v>
      </c>
      <c r="F321" s="132">
        <v>3.75</v>
      </c>
      <c r="G321" s="132">
        <v>3.74</v>
      </c>
      <c r="H321" s="132">
        <v>3.67</v>
      </c>
      <c r="I321" s="132">
        <v>3.6</v>
      </c>
      <c r="J321" s="132">
        <v>3.57</v>
      </c>
      <c r="K321" s="132">
        <v>3.54</v>
      </c>
      <c r="L321" s="132">
        <v>3.56</v>
      </c>
      <c r="M321" s="132">
        <v>3.61</v>
      </c>
      <c r="N321" s="132">
        <v>3.73</v>
      </c>
      <c r="O321" s="132">
        <v>3.83</v>
      </c>
      <c r="P321" s="132">
        <v>3.8</v>
      </c>
      <c r="Q321" s="133">
        <f>Q324/Q319</f>
        <v>3.6796324079767473</v>
      </c>
      <c r="R321" s="132">
        <v>3.8</v>
      </c>
      <c r="S321" s="132">
        <v>3.75</v>
      </c>
      <c r="T321" s="132">
        <v>3.71</v>
      </c>
      <c r="U321" s="132">
        <v>3.7</v>
      </c>
      <c r="V321" s="132">
        <v>3.64</v>
      </c>
      <c r="W321" s="132">
        <v>3.6</v>
      </c>
      <c r="X321" s="132"/>
      <c r="Y321" s="132"/>
      <c r="Z321" s="132"/>
      <c r="AA321" s="132"/>
      <c r="AB321" s="132"/>
      <c r="AC321" s="132"/>
      <c r="AD321" s="133">
        <f>AD324/AD319</f>
        <v>3.6987811299770166</v>
      </c>
      <c r="AF321" s="139"/>
      <c r="AG321" s="139"/>
    </row>
    <row r="322" spans="3:33" ht="11.25">
      <c r="C322" s="266" t="s">
        <v>160</v>
      </c>
      <c r="D322" s="266"/>
      <c r="E322" s="134">
        <v>3.31</v>
      </c>
      <c r="F322" s="132">
        <v>3.3</v>
      </c>
      <c r="G322" s="132">
        <v>3.3</v>
      </c>
      <c r="H322" s="132">
        <v>3.28</v>
      </c>
      <c r="I322" s="132">
        <v>3.26</v>
      </c>
      <c r="J322" s="132">
        <v>3.22</v>
      </c>
      <c r="K322" s="132">
        <v>3.19</v>
      </c>
      <c r="L322" s="132">
        <v>3.19</v>
      </c>
      <c r="M322" s="132">
        <v>3.24</v>
      </c>
      <c r="N322" s="132">
        <v>3.33</v>
      </c>
      <c r="O322" s="132">
        <v>3.36</v>
      </c>
      <c r="P322" s="132">
        <v>3.32</v>
      </c>
      <c r="Q322" s="133">
        <f>Q325/Q319</f>
        <v>3.274453739989106</v>
      </c>
      <c r="R322" s="132">
        <v>3.31</v>
      </c>
      <c r="S322" s="132">
        <v>3.28</v>
      </c>
      <c r="T322" s="132">
        <v>3.27</v>
      </c>
      <c r="U322" s="132">
        <v>3.27</v>
      </c>
      <c r="V322" s="132">
        <v>3.26</v>
      </c>
      <c r="W322" s="132">
        <v>3.24</v>
      </c>
      <c r="X322" s="132"/>
      <c r="Y322" s="132"/>
      <c r="Z322" s="132"/>
      <c r="AA322" s="132"/>
      <c r="AB322" s="132"/>
      <c r="AC322" s="132"/>
      <c r="AD322" s="133">
        <f>AD325/AD319</f>
        <v>3.271393482113553</v>
      </c>
      <c r="AF322" s="139"/>
      <c r="AG322" s="139"/>
    </row>
    <row r="323" spans="3:33" ht="11.25">
      <c r="C323" s="139"/>
      <c r="D323" s="121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F323" s="139"/>
      <c r="AG323" s="139"/>
    </row>
    <row r="324" spans="3:33" ht="11.25">
      <c r="C324" s="266" t="s">
        <v>161</v>
      </c>
      <c r="D324" s="266"/>
      <c r="E324" s="120">
        <f>E319*E321</f>
        <v>2311168.34</v>
      </c>
      <c r="F324" s="120">
        <f aca="true" t="shared" si="258" ref="F324:P324">F319*F321</f>
        <v>2111608.5</v>
      </c>
      <c r="G324" s="120">
        <f t="shared" si="258"/>
        <v>2349760.842</v>
      </c>
      <c r="H324" s="120">
        <f t="shared" si="258"/>
        <v>2250599.241</v>
      </c>
      <c r="I324" s="120">
        <f t="shared" si="258"/>
        <v>2297418.8400000003</v>
      </c>
      <c r="J324" s="120">
        <f t="shared" si="258"/>
        <v>2149148.568</v>
      </c>
      <c r="K324" s="120">
        <f t="shared" si="258"/>
        <v>2144939.1</v>
      </c>
      <c r="L324" s="120">
        <f t="shared" si="258"/>
        <v>2083135.424</v>
      </c>
      <c r="M324" s="120">
        <f t="shared" si="258"/>
        <v>2002852.1869999997</v>
      </c>
      <c r="N324" s="120">
        <f t="shared" si="258"/>
        <v>2141942.056</v>
      </c>
      <c r="O324" s="120">
        <f t="shared" si="258"/>
        <v>2122740.3490000004</v>
      </c>
      <c r="P324" s="120">
        <f t="shared" si="258"/>
        <v>2233647.22</v>
      </c>
      <c r="Q324" s="120">
        <f>SUM(E324:P324)</f>
        <v>26198960.666999996</v>
      </c>
      <c r="R324" s="120">
        <f aca="true" t="shared" si="259" ref="R324:AC324">R319*R321</f>
        <v>2289766</v>
      </c>
      <c r="S324" s="120">
        <f t="shared" si="259"/>
        <v>2100462.375</v>
      </c>
      <c r="T324" s="120">
        <f t="shared" si="259"/>
        <v>2353754.5919999997</v>
      </c>
      <c r="U324" s="120">
        <f t="shared" si="259"/>
        <v>2309287.66</v>
      </c>
      <c r="V324" s="120">
        <f t="shared" si="259"/>
        <v>2335012.68</v>
      </c>
      <c r="W324" s="120">
        <f t="shared" si="259"/>
        <v>2181236.4</v>
      </c>
      <c r="X324" s="120">
        <f t="shared" si="259"/>
        <v>0</v>
      </c>
      <c r="Y324" s="120">
        <f t="shared" si="259"/>
        <v>0</v>
      </c>
      <c r="Z324" s="120">
        <f t="shared" si="259"/>
        <v>0</v>
      </c>
      <c r="AA324" s="120">
        <f t="shared" si="259"/>
        <v>0</v>
      </c>
      <c r="AB324" s="120">
        <f t="shared" si="259"/>
        <v>0</v>
      </c>
      <c r="AC324" s="120">
        <f t="shared" si="259"/>
        <v>0</v>
      </c>
      <c r="AD324" s="120">
        <f>SUM(R324:AC324)</f>
        <v>13569519.707</v>
      </c>
      <c r="AF324" s="139"/>
      <c r="AG324" s="139"/>
    </row>
    <row r="325" spans="3:33" ht="11.25">
      <c r="C325" s="266" t="s">
        <v>162</v>
      </c>
      <c r="D325" s="266"/>
      <c r="E325" s="120">
        <f>E319*E322</f>
        <v>2029169.02</v>
      </c>
      <c r="F325" s="120">
        <f aca="true" t="shared" si="260" ref="F325:P325">F319*F322</f>
        <v>1858215.4799999997</v>
      </c>
      <c r="G325" s="120">
        <f t="shared" si="260"/>
        <v>2073318.3900000001</v>
      </c>
      <c r="H325" s="120">
        <f t="shared" si="260"/>
        <v>2011434.744</v>
      </c>
      <c r="I325" s="120">
        <f t="shared" si="260"/>
        <v>2080440.3939999999</v>
      </c>
      <c r="J325" s="120">
        <f t="shared" si="260"/>
        <v>1938447.7280000001</v>
      </c>
      <c r="K325" s="120">
        <f t="shared" si="260"/>
        <v>1932868.8499999999</v>
      </c>
      <c r="L325" s="120">
        <f t="shared" si="260"/>
        <v>1866629.776</v>
      </c>
      <c r="M325" s="120">
        <f t="shared" si="260"/>
        <v>1797573.7079999999</v>
      </c>
      <c r="N325" s="120">
        <f t="shared" si="260"/>
        <v>1912243.176</v>
      </c>
      <c r="O325" s="120">
        <f t="shared" si="260"/>
        <v>1862247.408</v>
      </c>
      <c r="P325" s="120">
        <f t="shared" si="260"/>
        <v>1951502.308</v>
      </c>
      <c r="Q325" s="120">
        <f>SUM(E325:P325)</f>
        <v>23314090.981999997</v>
      </c>
      <c r="R325" s="120">
        <f aca="true" t="shared" si="261" ref="R325:AC325">R319*R322</f>
        <v>1994506.7</v>
      </c>
      <c r="S325" s="120">
        <f t="shared" si="261"/>
        <v>1837204.424</v>
      </c>
      <c r="T325" s="120">
        <f t="shared" si="261"/>
        <v>2074603.1039999998</v>
      </c>
      <c r="U325" s="120">
        <f t="shared" si="261"/>
        <v>2040910.9860000003</v>
      </c>
      <c r="V325" s="120">
        <f t="shared" si="261"/>
        <v>2091247.6199999999</v>
      </c>
      <c r="W325" s="120">
        <f t="shared" si="261"/>
        <v>1963112.7600000002</v>
      </c>
      <c r="X325" s="120">
        <f t="shared" si="261"/>
        <v>0</v>
      </c>
      <c r="Y325" s="120">
        <f t="shared" si="261"/>
        <v>0</v>
      </c>
      <c r="Z325" s="120">
        <f t="shared" si="261"/>
        <v>0</v>
      </c>
      <c r="AA325" s="120">
        <f t="shared" si="261"/>
        <v>0</v>
      </c>
      <c r="AB325" s="120">
        <f t="shared" si="261"/>
        <v>0</v>
      </c>
      <c r="AC325" s="120">
        <f t="shared" si="261"/>
        <v>0</v>
      </c>
      <c r="AD325" s="120">
        <f>SUM(R325:AC325)</f>
        <v>12001585.594</v>
      </c>
      <c r="AF325" s="139"/>
      <c r="AG325" s="139"/>
    </row>
    <row r="326" spans="3:33" ht="12.75" customHeight="1">
      <c r="C326" s="139"/>
      <c r="D326" s="121"/>
      <c r="E326" s="124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F326" s="139"/>
      <c r="AG326" s="139"/>
    </row>
    <row r="327" spans="5:33" ht="12.75" customHeight="1">
      <c r="E327" s="155"/>
      <c r="AF327" s="139"/>
      <c r="AG327" s="139"/>
    </row>
    <row r="328" spans="3:33" ht="12.75" customHeight="1">
      <c r="C328" s="144"/>
      <c r="AF328" s="139"/>
      <c r="AG328" s="139"/>
    </row>
    <row r="329" spans="3:33" ht="12.75" customHeight="1">
      <c r="C329" s="192">
        <v>2016</v>
      </c>
      <c r="D329" s="192">
        <v>2017</v>
      </c>
      <c r="E329" s="195">
        <v>43101</v>
      </c>
      <c r="F329" s="93">
        <v>43132</v>
      </c>
      <c r="G329" s="93">
        <v>43160</v>
      </c>
      <c r="H329" s="93">
        <v>43191</v>
      </c>
      <c r="I329" s="93">
        <v>43221</v>
      </c>
      <c r="J329" s="93">
        <v>43252</v>
      </c>
      <c r="K329" s="93">
        <v>43282</v>
      </c>
      <c r="L329" s="93">
        <v>43313</v>
      </c>
      <c r="M329" s="93">
        <v>43344</v>
      </c>
      <c r="N329" s="93">
        <v>43374</v>
      </c>
      <c r="O329" s="93">
        <v>43405</v>
      </c>
      <c r="P329" s="93">
        <v>43435</v>
      </c>
      <c r="Q329" s="94">
        <v>2018</v>
      </c>
      <c r="R329" s="93">
        <v>43466</v>
      </c>
      <c r="S329" s="93">
        <v>43497</v>
      </c>
      <c r="T329" s="93">
        <v>43525</v>
      </c>
      <c r="U329" s="93">
        <v>43556</v>
      </c>
      <c r="V329" s="93">
        <v>43586</v>
      </c>
      <c r="W329" s="93">
        <v>43617</v>
      </c>
      <c r="X329" s="93">
        <v>43647</v>
      </c>
      <c r="Y329" s="93">
        <v>43678</v>
      </c>
      <c r="Z329" s="93">
        <v>43709</v>
      </c>
      <c r="AA329" s="93">
        <v>43739</v>
      </c>
      <c r="AB329" s="93">
        <v>43770</v>
      </c>
      <c r="AC329" s="93">
        <v>43800</v>
      </c>
      <c r="AD329" s="94">
        <v>2019</v>
      </c>
      <c r="AF329" s="139"/>
      <c r="AG329" s="139"/>
    </row>
    <row r="330" spans="1:33" ht="12.75" customHeight="1">
      <c r="A330" s="259" t="s">
        <v>203</v>
      </c>
      <c r="B330" s="156" t="s">
        <v>206</v>
      </c>
      <c r="C330" s="198">
        <v>6887031.9</v>
      </c>
      <c r="D330" s="198">
        <v>7021454.200000001</v>
      </c>
      <c r="E330" s="135">
        <f aca="true" t="shared" si="262" ref="E330:Q330">E319</f>
        <v>613042</v>
      </c>
      <c r="F330" s="135">
        <f t="shared" si="262"/>
        <v>563095.6</v>
      </c>
      <c r="G330" s="135">
        <f t="shared" si="262"/>
        <v>628278.3</v>
      </c>
      <c r="H330" s="135">
        <f t="shared" si="262"/>
        <v>613242.3</v>
      </c>
      <c r="I330" s="135">
        <f t="shared" si="262"/>
        <v>638171.9</v>
      </c>
      <c r="J330" s="135">
        <f t="shared" si="262"/>
        <v>602002.4</v>
      </c>
      <c r="K330" s="135">
        <f t="shared" si="262"/>
        <v>605915</v>
      </c>
      <c r="L330" s="135">
        <f t="shared" si="262"/>
        <v>585150.4</v>
      </c>
      <c r="M330" s="135">
        <f t="shared" si="262"/>
        <v>554806.7</v>
      </c>
      <c r="N330" s="135">
        <f t="shared" si="262"/>
        <v>574247.2</v>
      </c>
      <c r="O330" s="135">
        <f t="shared" si="262"/>
        <v>554240.3</v>
      </c>
      <c r="P330" s="135">
        <f t="shared" si="262"/>
        <v>587801.9</v>
      </c>
      <c r="Q330" s="135">
        <f t="shared" si="262"/>
        <v>7119994.000000001</v>
      </c>
      <c r="R330" s="135">
        <f aca="true" t="shared" si="263" ref="R330:AD330">R319</f>
        <v>602570</v>
      </c>
      <c r="S330" s="135">
        <f t="shared" si="263"/>
        <v>560123.3</v>
      </c>
      <c r="T330" s="135">
        <f t="shared" si="263"/>
        <v>634435.2</v>
      </c>
      <c r="U330" s="135">
        <f t="shared" si="263"/>
        <v>624131.8</v>
      </c>
      <c r="V330" s="135">
        <f t="shared" si="263"/>
        <v>641487</v>
      </c>
      <c r="W330" s="135">
        <f t="shared" si="263"/>
        <v>605899</v>
      </c>
      <c r="X330" s="135">
        <f t="shared" si="263"/>
        <v>0</v>
      </c>
      <c r="Y330" s="135">
        <f t="shared" si="263"/>
        <v>0</v>
      </c>
      <c r="Z330" s="135">
        <f t="shared" si="263"/>
        <v>0</v>
      </c>
      <c r="AA330" s="135">
        <f t="shared" si="263"/>
        <v>0</v>
      </c>
      <c r="AB330" s="135">
        <f t="shared" si="263"/>
        <v>0</v>
      </c>
      <c r="AC330" s="135">
        <f t="shared" si="263"/>
        <v>0</v>
      </c>
      <c r="AD330" s="135">
        <f t="shared" si="263"/>
        <v>3668646.3</v>
      </c>
      <c r="AF330" s="139"/>
      <c r="AG330" s="139"/>
    </row>
    <row r="331" spans="1:33" ht="12.75" customHeight="1">
      <c r="A331" s="260"/>
      <c r="B331" s="156" t="s">
        <v>207</v>
      </c>
      <c r="C331" s="135">
        <f aca="true" t="shared" si="264" ref="C331:Q331">C313</f>
        <v>7128.028790000004</v>
      </c>
      <c r="D331" s="135">
        <f t="shared" si="264"/>
        <v>25258.674740000002</v>
      </c>
      <c r="E331" s="135">
        <f t="shared" si="264"/>
        <v>1046.1935460000004</v>
      </c>
      <c r="F331" s="135">
        <f t="shared" si="264"/>
        <v>-1297.9883399999999</v>
      </c>
      <c r="G331" s="135">
        <f t="shared" si="264"/>
        <v>1953.5415709999997</v>
      </c>
      <c r="H331" s="135">
        <f t="shared" si="264"/>
        <v>154.62242999999944</v>
      </c>
      <c r="I331" s="135">
        <f t="shared" si="264"/>
        <v>363.77008000000023</v>
      </c>
      <c r="J331" s="135">
        <f t="shared" si="264"/>
        <v>-680.5134200000002</v>
      </c>
      <c r="K331" s="135">
        <f t="shared" si="264"/>
        <v>-1060.9691579999999</v>
      </c>
      <c r="L331" s="135">
        <f t="shared" si="264"/>
        <v>-2523.0752430000002</v>
      </c>
      <c r="M331" s="135">
        <f t="shared" si="264"/>
        <v>-1236.6390189999997</v>
      </c>
      <c r="N331" s="135">
        <f t="shared" si="264"/>
        <v>225.0453680000005</v>
      </c>
      <c r="O331" s="135">
        <f t="shared" si="264"/>
        <v>-633.9442450000001</v>
      </c>
      <c r="P331" s="135">
        <f t="shared" si="264"/>
        <v>-796.2321099999999</v>
      </c>
      <c r="Q331" s="135">
        <f t="shared" si="264"/>
        <v>-4486.188540000003</v>
      </c>
      <c r="R331" s="135">
        <f aca="true" t="shared" si="265" ref="R331:AD331">R313</f>
        <v>-1137.2631599999995</v>
      </c>
      <c r="S331" s="135">
        <f t="shared" si="265"/>
        <v>-1155.0006240000002</v>
      </c>
      <c r="T331" s="135">
        <f t="shared" si="265"/>
        <v>-1388.40781</v>
      </c>
      <c r="U331" s="135">
        <f t="shared" si="265"/>
        <v>1193.4220539999997</v>
      </c>
      <c r="V331" s="135">
        <f t="shared" si="265"/>
        <v>855.3939790000004</v>
      </c>
      <c r="W331" s="135">
        <f t="shared" si="265"/>
        <v>-1827.5799900000002</v>
      </c>
      <c r="X331" s="135">
        <f t="shared" si="265"/>
        <v>0</v>
      </c>
      <c r="Y331" s="135">
        <f t="shared" si="265"/>
        <v>0</v>
      </c>
      <c r="Z331" s="135">
        <f t="shared" si="265"/>
        <v>0</v>
      </c>
      <c r="AA331" s="135">
        <f t="shared" si="265"/>
        <v>0</v>
      </c>
      <c r="AB331" s="135">
        <f t="shared" si="265"/>
        <v>0</v>
      </c>
      <c r="AC331" s="135">
        <f t="shared" si="265"/>
        <v>0</v>
      </c>
      <c r="AD331" s="135">
        <f t="shared" si="265"/>
        <v>0</v>
      </c>
      <c r="AF331" s="139"/>
      <c r="AG331" s="139"/>
    </row>
    <row r="332" spans="1:33" ht="12.75" customHeight="1">
      <c r="A332" s="260"/>
      <c r="B332" s="156" t="s">
        <v>205</v>
      </c>
      <c r="C332" s="135">
        <f>C330+C331</f>
        <v>6894159.92879</v>
      </c>
      <c r="D332" s="135">
        <f>D330+D331</f>
        <v>7046712.874740001</v>
      </c>
      <c r="E332" s="135">
        <f>E330+E331</f>
        <v>614088.193546</v>
      </c>
      <c r="F332" s="135">
        <f>F330+F331</f>
        <v>561797.6116599999</v>
      </c>
      <c r="G332" s="135">
        <f>G330+G331</f>
        <v>630231.841571</v>
      </c>
      <c r="H332" s="135">
        <f aca="true" t="shared" si="266" ref="H332:Q332">H330+H331</f>
        <v>613396.92243</v>
      </c>
      <c r="I332" s="135">
        <f t="shared" si="266"/>
        <v>638535.6700800001</v>
      </c>
      <c r="J332" s="135">
        <f t="shared" si="266"/>
        <v>601321.88658</v>
      </c>
      <c r="K332" s="135">
        <f t="shared" si="266"/>
        <v>604854.030842</v>
      </c>
      <c r="L332" s="135">
        <f t="shared" si="266"/>
        <v>582627.324757</v>
      </c>
      <c r="M332" s="135">
        <f t="shared" si="266"/>
        <v>553570.060981</v>
      </c>
      <c r="N332" s="135">
        <f t="shared" si="266"/>
        <v>574472.245368</v>
      </c>
      <c r="O332" s="135">
        <f t="shared" si="266"/>
        <v>553606.355755</v>
      </c>
      <c r="P332" s="135">
        <f t="shared" si="266"/>
        <v>587005.66789</v>
      </c>
      <c r="Q332" s="135">
        <f t="shared" si="266"/>
        <v>7115507.811460001</v>
      </c>
      <c r="R332" s="135">
        <f aca="true" t="shared" si="267" ref="R332:AD332">R330+R331</f>
        <v>601432.73684</v>
      </c>
      <c r="S332" s="135">
        <f t="shared" si="267"/>
        <v>558968.2993760001</v>
      </c>
      <c r="T332" s="135">
        <f t="shared" si="267"/>
        <v>633046.79219</v>
      </c>
      <c r="U332" s="135">
        <f t="shared" si="267"/>
        <v>625325.222054</v>
      </c>
      <c r="V332" s="135">
        <f t="shared" si="267"/>
        <v>642342.393979</v>
      </c>
      <c r="W332" s="135">
        <f t="shared" si="267"/>
        <v>604071.42001</v>
      </c>
      <c r="X332" s="135">
        <f t="shared" si="267"/>
        <v>0</v>
      </c>
      <c r="Y332" s="135">
        <f t="shared" si="267"/>
        <v>0</v>
      </c>
      <c r="Z332" s="135">
        <f t="shared" si="267"/>
        <v>0</v>
      </c>
      <c r="AA332" s="135">
        <f t="shared" si="267"/>
        <v>0</v>
      </c>
      <c r="AB332" s="135">
        <f t="shared" si="267"/>
        <v>0</v>
      </c>
      <c r="AC332" s="135">
        <f t="shared" si="267"/>
        <v>0</v>
      </c>
      <c r="AD332" s="135">
        <f t="shared" si="267"/>
        <v>3668646.3</v>
      </c>
      <c r="AF332" s="139"/>
      <c r="AG332" s="139"/>
    </row>
    <row r="333" spans="1:33" ht="12.75" customHeight="1">
      <c r="A333" s="260"/>
      <c r="B333" s="157" t="s">
        <v>174</v>
      </c>
      <c r="C333" s="136">
        <f>C332/C334</f>
        <v>0.8324361518136849</v>
      </c>
      <c r="D333" s="136">
        <f>D332/D334</f>
        <v>0.9049623845619112</v>
      </c>
      <c r="E333" s="136">
        <f>E332/E334</f>
        <v>0.8387341060514798</v>
      </c>
      <c r="F333" s="136">
        <f>F332/F334</f>
        <v>0.8245033169225265</v>
      </c>
      <c r="G333" s="136">
        <f>G332/G334</f>
        <v>0.8278426641739108</v>
      </c>
      <c r="H333" s="136">
        <f aca="true" t="shared" si="268" ref="H333:Q333">H332/H334</f>
        <v>0.8109708577124958</v>
      </c>
      <c r="I333" s="136">
        <f t="shared" si="268"/>
        <v>0.8092969858613237</v>
      </c>
      <c r="J333" s="136">
        <f t="shared" si="268"/>
        <v>0.8210207643509466</v>
      </c>
      <c r="K333" s="136">
        <f t="shared" si="268"/>
        <v>0.8269679597987915</v>
      </c>
      <c r="L333" s="136">
        <f t="shared" si="268"/>
        <v>0.8092046342115683</v>
      </c>
      <c r="M333" s="136">
        <f t="shared" si="268"/>
        <v>0.7956139487184929</v>
      </c>
      <c r="N333" s="136">
        <f t="shared" si="268"/>
        <v>0.9939530310633933</v>
      </c>
      <c r="O333" s="136">
        <f t="shared" si="268"/>
        <v>0.821089393586319</v>
      </c>
      <c r="P333" s="136">
        <f t="shared" si="268"/>
        <v>0.8349236696980485</v>
      </c>
      <c r="Q333" s="136">
        <f t="shared" si="268"/>
        <v>0.8320344850962494</v>
      </c>
      <c r="R333" s="136">
        <f aca="true" t="shared" si="269" ref="R333:AD333">R332/R334</f>
        <v>0.835004953352818</v>
      </c>
      <c r="S333" s="136">
        <f t="shared" si="269"/>
        <v>0.8001657994610323</v>
      </c>
      <c r="T333" s="136">
        <f t="shared" si="269"/>
        <v>0.8737407484186592</v>
      </c>
      <c r="U333" s="136">
        <f t="shared" si="269"/>
        <v>0.8346370660961189</v>
      </c>
      <c r="V333" s="136">
        <f t="shared" si="269"/>
        <v>0.7349874920937745</v>
      </c>
      <c r="W333" s="136">
        <f t="shared" si="269"/>
        <v>0.8451182669468584</v>
      </c>
      <c r="X333" s="136" t="e">
        <f t="shared" si="269"/>
        <v>#DIV/0!</v>
      </c>
      <c r="Y333" s="136" t="e">
        <f t="shared" si="269"/>
        <v>#DIV/0!</v>
      </c>
      <c r="Z333" s="136" t="e">
        <f t="shared" si="269"/>
        <v>#DIV/0!</v>
      </c>
      <c r="AA333" s="136" t="e">
        <f t="shared" si="269"/>
        <v>#DIV/0!</v>
      </c>
      <c r="AB333" s="136" t="e">
        <f t="shared" si="269"/>
        <v>#DIV/0!</v>
      </c>
      <c r="AC333" s="136" t="e">
        <f t="shared" si="269"/>
        <v>#DIV/0!</v>
      </c>
      <c r="AD333" s="136">
        <f t="shared" si="269"/>
        <v>1</v>
      </c>
      <c r="AF333" s="139"/>
      <c r="AG333" s="139"/>
    </row>
    <row r="334" spans="1:33" ht="12.75" customHeight="1">
      <c r="A334" s="261"/>
      <c r="B334" s="158" t="s">
        <v>204</v>
      </c>
      <c r="C334" s="135">
        <f aca="true" t="shared" si="270" ref="C334:Q334">C311+C332</f>
        <v>8281908.364706684</v>
      </c>
      <c r="D334" s="135">
        <f t="shared" si="270"/>
        <v>7786746.714507131</v>
      </c>
      <c r="E334" s="135">
        <f t="shared" si="270"/>
        <v>732160.7516796372</v>
      </c>
      <c r="F334" s="135">
        <f t="shared" si="270"/>
        <v>681377.0182962024</v>
      </c>
      <c r="G334" s="135">
        <f t="shared" si="270"/>
        <v>761294.2275690719</v>
      </c>
      <c r="H334" s="135">
        <f t="shared" si="270"/>
        <v>756373.5695265398</v>
      </c>
      <c r="I334" s="135">
        <f t="shared" si="270"/>
        <v>789000.4302937263</v>
      </c>
      <c r="J334" s="135">
        <f t="shared" si="270"/>
        <v>732407.6475159209</v>
      </c>
      <c r="K334" s="135">
        <f t="shared" si="270"/>
        <v>731411.687327241</v>
      </c>
      <c r="L334" s="135">
        <f t="shared" si="270"/>
        <v>719999.9853246895</v>
      </c>
      <c r="M334" s="135">
        <f t="shared" si="270"/>
        <v>695777.2194324187</v>
      </c>
      <c r="N334" s="135">
        <f t="shared" si="270"/>
        <v>577967.1950428016</v>
      </c>
      <c r="O334" s="135">
        <f t="shared" si="270"/>
        <v>674233.9629269621</v>
      </c>
      <c r="P334" s="135">
        <f t="shared" si="270"/>
        <v>703065.0695317951</v>
      </c>
      <c r="Q334" s="135">
        <f t="shared" si="270"/>
        <v>8551938.578167085</v>
      </c>
      <c r="R334" s="135">
        <f aca="true" t="shared" si="271" ref="R334:AD334">R311+R332</f>
        <v>720274.4539718607</v>
      </c>
      <c r="S334" s="135">
        <f t="shared" si="271"/>
        <v>698565.5969706583</v>
      </c>
      <c r="T334" s="135">
        <f t="shared" si="271"/>
        <v>724524.7441368855</v>
      </c>
      <c r="U334" s="135">
        <f t="shared" si="271"/>
        <v>749218.1301974264</v>
      </c>
      <c r="V334" s="135">
        <f t="shared" si="271"/>
        <v>873950.1024012608</v>
      </c>
      <c r="W334" s="135">
        <f t="shared" si="271"/>
        <v>714777.3792564165</v>
      </c>
      <c r="X334" s="135">
        <f t="shared" si="271"/>
        <v>0</v>
      </c>
      <c r="Y334" s="135">
        <f t="shared" si="271"/>
        <v>0</v>
      </c>
      <c r="Z334" s="135">
        <f t="shared" si="271"/>
        <v>0</v>
      </c>
      <c r="AA334" s="135">
        <f t="shared" si="271"/>
        <v>0</v>
      </c>
      <c r="AB334" s="135">
        <f t="shared" si="271"/>
        <v>0</v>
      </c>
      <c r="AC334" s="135">
        <f t="shared" si="271"/>
        <v>0</v>
      </c>
      <c r="AD334" s="135">
        <f t="shared" si="271"/>
        <v>3668646.3</v>
      </c>
      <c r="AF334" s="139"/>
      <c r="AG334" s="139"/>
    </row>
    <row r="335" spans="32:33" ht="12.75" customHeight="1">
      <c r="AF335" s="139"/>
      <c r="AG335" s="139"/>
    </row>
    <row r="336" spans="3:33" ht="12.75" customHeight="1"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125"/>
      <c r="Y336" s="125"/>
      <c r="Z336" s="125"/>
      <c r="AA336" s="125"/>
      <c r="AB336" s="125"/>
      <c r="AC336" s="125"/>
      <c r="AD336" s="125"/>
      <c r="AF336" s="139"/>
      <c r="AG336" s="139"/>
    </row>
    <row r="337" spans="2:33" ht="11.25">
      <c r="B337" s="139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139"/>
      <c r="Y337" s="139"/>
      <c r="Z337" s="139"/>
      <c r="AA337" s="139"/>
      <c r="AB337" s="139"/>
      <c r="AC337" s="139"/>
      <c r="AD337" s="139"/>
      <c r="AF337" s="139"/>
      <c r="AG337" s="139"/>
    </row>
    <row r="338" spans="2:33" ht="12.75" customHeight="1">
      <c r="B338" s="163" t="s">
        <v>157</v>
      </c>
      <c r="Q338" s="258" t="s">
        <v>163</v>
      </c>
      <c r="AD338" s="258" t="s">
        <v>163</v>
      </c>
      <c r="AF338" s="139"/>
      <c r="AG338" s="139"/>
    </row>
    <row r="339" spans="2:33" ht="12">
      <c r="B339" s="163" t="s">
        <v>221</v>
      </c>
      <c r="C339" s="144"/>
      <c r="Q339" s="258"/>
      <c r="AD339" s="258"/>
      <c r="AF339" s="139"/>
      <c r="AG339" s="139"/>
    </row>
    <row r="340" spans="2:33" ht="12.75" customHeight="1">
      <c r="B340" s="171" t="s">
        <v>190</v>
      </c>
      <c r="C340" s="192">
        <v>2016</v>
      </c>
      <c r="D340" s="192">
        <v>2017</v>
      </c>
      <c r="E340" s="195">
        <v>43101</v>
      </c>
      <c r="F340" s="93">
        <v>43132</v>
      </c>
      <c r="G340" s="93">
        <v>43160</v>
      </c>
      <c r="H340" s="93">
        <v>43191</v>
      </c>
      <c r="I340" s="93">
        <v>43221</v>
      </c>
      <c r="J340" s="93">
        <v>43252</v>
      </c>
      <c r="K340" s="93">
        <v>43282</v>
      </c>
      <c r="L340" s="93">
        <v>43313</v>
      </c>
      <c r="M340" s="93">
        <v>43344</v>
      </c>
      <c r="N340" s="93">
        <v>43374</v>
      </c>
      <c r="O340" s="93">
        <v>43405</v>
      </c>
      <c r="P340" s="93">
        <v>43435</v>
      </c>
      <c r="Q340" s="94">
        <v>2018</v>
      </c>
      <c r="R340" s="93">
        <v>43466</v>
      </c>
      <c r="S340" s="93">
        <v>43497</v>
      </c>
      <c r="T340" s="93">
        <v>43525</v>
      </c>
      <c r="U340" s="93">
        <v>43556</v>
      </c>
      <c r="V340" s="93">
        <v>43586</v>
      </c>
      <c r="W340" s="93">
        <v>43617</v>
      </c>
      <c r="X340" s="93">
        <v>43647</v>
      </c>
      <c r="Y340" s="93">
        <v>43678</v>
      </c>
      <c r="Z340" s="93">
        <v>43709</v>
      </c>
      <c r="AA340" s="93">
        <v>43739</v>
      </c>
      <c r="AB340" s="93">
        <v>43770</v>
      </c>
      <c r="AC340" s="93">
        <v>43800</v>
      </c>
      <c r="AD340" s="94">
        <v>2019</v>
      </c>
      <c r="AF340" s="129" t="s">
        <v>72</v>
      </c>
      <c r="AG340" s="159">
        <f>'EL'!E46</f>
        <v>43617</v>
      </c>
    </row>
    <row r="341" spans="2:33" ht="12">
      <c r="B341" s="170" t="s">
        <v>164</v>
      </c>
      <c r="C341" s="196">
        <v>0.6987144667798019</v>
      </c>
      <c r="D341" s="197">
        <v>0.6933926030912343</v>
      </c>
      <c r="E341" s="147">
        <v>0.6799636548181971</v>
      </c>
      <c r="F341" s="147">
        <v>0.6828571171791256</v>
      </c>
      <c r="G341" s="147">
        <v>0.6838270846751187</v>
      </c>
      <c r="H341" s="147">
        <v>0.6926823994406958</v>
      </c>
      <c r="I341" s="147">
        <v>0.7017700694042035</v>
      </c>
      <c r="J341" s="147">
        <v>0.7090048123877519</v>
      </c>
      <c r="K341" s="147">
        <v>0.7153258062574792</v>
      </c>
      <c r="L341" s="147">
        <v>0.7132063223870867</v>
      </c>
      <c r="M341" s="147">
        <v>0.7027945512573482</v>
      </c>
      <c r="N341" s="147">
        <v>0.6818898974664073</v>
      </c>
      <c r="O341" s="147">
        <v>0.669560872894692</v>
      </c>
      <c r="P341" s="147">
        <v>0.6761436342855107</v>
      </c>
      <c r="Q341" s="147">
        <v>0.6922753865396138</v>
      </c>
      <c r="R341" s="147">
        <v>0.6770946098611583</v>
      </c>
      <c r="S341" s="147">
        <v>0.6847998116803465</v>
      </c>
      <c r="T341" s="147">
        <v>0.6897052544574263</v>
      </c>
      <c r="U341" s="147">
        <v>0.6906947885384268</v>
      </c>
      <c r="V341" s="147">
        <v>0.6977018371178022</v>
      </c>
      <c r="W341" s="147">
        <v>0.7038220286714671</v>
      </c>
      <c r="X341" s="160">
        <f>AG341</f>
        <v>0.7038220286714671</v>
      </c>
      <c r="Y341" s="160">
        <f>AG341</f>
        <v>0.7038220286714671</v>
      </c>
      <c r="Z341" s="160">
        <f>AG341</f>
        <v>0.7038220286714671</v>
      </c>
      <c r="AA341" s="160">
        <f>AG341</f>
        <v>0.7038220286714671</v>
      </c>
      <c r="AB341" s="160">
        <f>AG341</f>
        <v>0.7038220286714671</v>
      </c>
      <c r="AC341" s="160">
        <f>AG341</f>
        <v>0.7038220286714671</v>
      </c>
      <c r="AD341" s="160">
        <f>AG341</f>
        <v>0.7038220286714671</v>
      </c>
      <c r="AF341" s="129" t="str">
        <f>'EL'!A3</f>
        <v>LECHE  CONSUMO</v>
      </c>
      <c r="AG341" s="161">
        <f>'EL'!D3</f>
        <v>0.7038220286714671</v>
      </c>
    </row>
    <row r="342" spans="2:33" ht="12">
      <c r="B342" s="170" t="s">
        <v>165</v>
      </c>
      <c r="C342" s="169">
        <v>4.550296161808318</v>
      </c>
      <c r="D342" s="147">
        <v>4.5156381476020835</v>
      </c>
      <c r="E342" s="147">
        <v>4.428183694189169</v>
      </c>
      <c r="F342" s="147">
        <v>4.447027029058059</v>
      </c>
      <c r="G342" s="147">
        <v>4.453343828815243</v>
      </c>
      <c r="H342" s="147">
        <v>4.511013029476161</v>
      </c>
      <c r="I342" s="147">
        <v>4.57019541616025</v>
      </c>
      <c r="J342" s="147">
        <v>4.617310832821696</v>
      </c>
      <c r="K342" s="147">
        <v>4.658475565357996</v>
      </c>
      <c r="L342" s="147">
        <v>4.644672674793973</v>
      </c>
      <c r="M342" s="147">
        <v>4.5768672342860315</v>
      </c>
      <c r="N342" s="147">
        <v>4.44072812391775</v>
      </c>
      <c r="O342" s="147">
        <v>4.360436794834397</v>
      </c>
      <c r="P342" s="147">
        <v>4.40330625770496</v>
      </c>
      <c r="Q342" s="147">
        <v>4.508362405609541</v>
      </c>
      <c r="R342" s="147">
        <v>4.409499374804405</v>
      </c>
      <c r="S342" s="147">
        <v>4.4596785995532455</v>
      </c>
      <c r="T342" s="147">
        <v>4.491624721326549</v>
      </c>
      <c r="U342" s="147">
        <v>4.498068946177807</v>
      </c>
      <c r="V342" s="147">
        <v>4.543701529689756</v>
      </c>
      <c r="W342" s="147">
        <v>4.583558560651947</v>
      </c>
      <c r="X342" s="160">
        <f aca="true" t="shared" si="272" ref="X342:X349">AG342</f>
        <v>4.583558560651947</v>
      </c>
      <c r="Y342" s="160">
        <f aca="true" t="shared" si="273" ref="Y342:Y349">AG342</f>
        <v>4.583558560651947</v>
      </c>
      <c r="Z342" s="160">
        <f aca="true" t="shared" si="274" ref="Z342:Z349">AG342</f>
        <v>4.583558560651947</v>
      </c>
      <c r="AA342" s="160">
        <f aca="true" t="shared" si="275" ref="AA342:AA349">AG342</f>
        <v>4.583558560651947</v>
      </c>
      <c r="AB342" s="160">
        <f aca="true" t="shared" si="276" ref="AB342:AB349">AG342</f>
        <v>4.583558560651947</v>
      </c>
      <c r="AC342" s="160">
        <f aca="true" t="shared" si="277" ref="AC342:AC349">AG342</f>
        <v>4.583558560651947</v>
      </c>
      <c r="AD342" s="160">
        <f aca="true" t="shared" si="278" ref="AD342:AD349">AG342</f>
        <v>4.583558560651947</v>
      </c>
      <c r="AF342" s="129" t="str">
        <f>'EL'!A7</f>
        <v>NATA</v>
      </c>
      <c r="AG342" s="161">
        <f>'EL'!D7</f>
        <v>4.583558560651947</v>
      </c>
    </row>
    <row r="343" spans="2:33" ht="12">
      <c r="B343" s="170" t="s">
        <v>166</v>
      </c>
      <c r="C343" s="169">
        <v>0.8127087359727764</v>
      </c>
      <c r="D343" s="147">
        <v>0.806518617810076</v>
      </c>
      <c r="E343" s="147">
        <v>0.7908987557701171</v>
      </c>
      <c r="F343" s="147">
        <v>0.7942642823904156</v>
      </c>
      <c r="G343" s="147">
        <v>0.7953924987006292</v>
      </c>
      <c r="H343" s="147">
        <v>0.8056925454463928</v>
      </c>
      <c r="I343" s="147">
        <v>0.8162628558093922</v>
      </c>
      <c r="J343" s="147">
        <v>0.8246779367971178</v>
      </c>
      <c r="K343" s="147">
        <v>0.8320301918057101</v>
      </c>
      <c r="L343" s="147">
        <v>0.8295649171633229</v>
      </c>
      <c r="M343" s="147">
        <v>0.8174544804164131</v>
      </c>
      <c r="N343" s="147">
        <v>0.7931392621604008</v>
      </c>
      <c r="O343" s="147">
        <v>0.7787987748056231</v>
      </c>
      <c r="P343" s="147">
        <v>0.7864555043332065</v>
      </c>
      <c r="Q343" s="147">
        <v>0.8052191289707223</v>
      </c>
      <c r="R343" s="147">
        <v>0.7875616302183446</v>
      </c>
      <c r="S343" s="147">
        <v>0.7965239247300754</v>
      </c>
      <c r="T343" s="147">
        <v>0.8022296835032133</v>
      </c>
      <c r="U343" s="147">
        <v>0.8033806586588851</v>
      </c>
      <c r="V343" s="147">
        <v>0.8115308972249897</v>
      </c>
      <c r="W343" s="147">
        <v>0.8186495893059108</v>
      </c>
      <c r="X343" s="160">
        <f t="shared" si="272"/>
        <v>0.8186495893059108</v>
      </c>
      <c r="Y343" s="160">
        <f t="shared" si="273"/>
        <v>0.8186495893059108</v>
      </c>
      <c r="Z343" s="160">
        <f t="shared" si="274"/>
        <v>0.8186495893059108</v>
      </c>
      <c r="AA343" s="160">
        <f t="shared" si="275"/>
        <v>0.8186495893059108</v>
      </c>
      <c r="AB343" s="160">
        <f t="shared" si="276"/>
        <v>0.8186495893059108</v>
      </c>
      <c r="AC343" s="160">
        <f t="shared" si="277"/>
        <v>0.8186495893059108</v>
      </c>
      <c r="AD343" s="160">
        <f t="shared" si="278"/>
        <v>0.8186495893059108</v>
      </c>
      <c r="AF343" s="129" t="str">
        <f>'EL'!A9</f>
        <v>LECHES FERMENTADAS</v>
      </c>
      <c r="AG343" s="161">
        <f>'EL'!D9</f>
        <v>0.8186495893059108</v>
      </c>
    </row>
    <row r="344" spans="2:33" ht="12">
      <c r="B344" s="170" t="s">
        <v>167</v>
      </c>
      <c r="C344" s="169">
        <v>1.9642807835332006</v>
      </c>
      <c r="D344" s="147">
        <v>1.9493195438951916</v>
      </c>
      <c r="E344" s="147">
        <v>1.9115670336926205</v>
      </c>
      <c r="F344" s="147">
        <v>1.9197013614955678</v>
      </c>
      <c r="G344" s="147">
        <v>1.9224282100204195</v>
      </c>
      <c r="H344" s="147">
        <v>1.9473229638192453</v>
      </c>
      <c r="I344" s="147">
        <v>1.9728709327323257</v>
      </c>
      <c r="J344" s="147">
        <v>1.993209808327504</v>
      </c>
      <c r="K344" s="147">
        <v>2.0109798809128905</v>
      </c>
      <c r="L344" s="147">
        <v>2.005021422006482</v>
      </c>
      <c r="M344" s="147">
        <v>1.9757510362837598</v>
      </c>
      <c r="N344" s="147">
        <v>1.9169822377540726</v>
      </c>
      <c r="O344" s="147">
        <v>1.8823219191298686</v>
      </c>
      <c r="P344" s="147">
        <v>1.9008278930538982</v>
      </c>
      <c r="Q344" s="147">
        <v>1.9461787373028974</v>
      </c>
      <c r="R344" s="147">
        <v>1.903501350006154</v>
      </c>
      <c r="S344" s="147">
        <v>1.925162816293564</v>
      </c>
      <c r="T344" s="147">
        <v>1.9389533808801938</v>
      </c>
      <c r="U344" s="147">
        <v>1.941735236519907</v>
      </c>
      <c r="V344" s="147">
        <v>1.9614339997889496</v>
      </c>
      <c r="W344" s="147">
        <v>1.9786395611906074</v>
      </c>
      <c r="X344" s="160">
        <f t="shared" si="272"/>
        <v>1.9786395611906074</v>
      </c>
      <c r="Y344" s="160">
        <f t="shared" si="273"/>
        <v>1.9786395611906074</v>
      </c>
      <c r="Z344" s="160">
        <f t="shared" si="274"/>
        <v>1.9786395611906074</v>
      </c>
      <c r="AA344" s="160">
        <f t="shared" si="275"/>
        <v>1.9786395611906074</v>
      </c>
      <c r="AB344" s="160">
        <f t="shared" si="276"/>
        <v>1.9786395611906074</v>
      </c>
      <c r="AC344" s="160">
        <f t="shared" si="277"/>
        <v>1.9786395611906074</v>
      </c>
      <c r="AD344" s="160">
        <f t="shared" si="278"/>
        <v>1.9786395611906074</v>
      </c>
      <c r="AF344" s="129" t="str">
        <f>'EL'!A13</f>
        <v>LECHES CONCENTRADAS</v>
      </c>
      <c r="AG344" s="161">
        <f>'EL'!D13</f>
        <v>1.9786395611906074</v>
      </c>
    </row>
    <row r="345" spans="2:33" ht="12">
      <c r="B345" s="170" t="s">
        <v>209</v>
      </c>
      <c r="C345" s="169">
        <v>7.4720670602274195</v>
      </c>
      <c r="D345" s="147">
        <v>7.415154939100696</v>
      </c>
      <c r="E345" s="147">
        <v>7.271545486577249</v>
      </c>
      <c r="F345" s="147">
        <v>7.302488233328642</v>
      </c>
      <c r="G345" s="147">
        <v>7.312861085932802</v>
      </c>
      <c r="H345" s="147">
        <v>7.407560006470062</v>
      </c>
      <c r="I345" s="147">
        <v>7.504743738333372</v>
      </c>
      <c r="J345" s="147">
        <v>7.582112230481138</v>
      </c>
      <c r="K345" s="147">
        <v>7.64970907057458</v>
      </c>
      <c r="L345" s="147">
        <v>7.627043265921026</v>
      </c>
      <c r="M345" s="147">
        <v>7.515699568608311</v>
      </c>
      <c r="N345" s="147">
        <v>7.292144765576052</v>
      </c>
      <c r="O345" s="147">
        <v>7.160297920023217</v>
      </c>
      <c r="P345" s="147">
        <v>7.2306941074391755</v>
      </c>
      <c r="Q345" s="147">
        <v>7.403207402028825</v>
      </c>
      <c r="R345" s="147">
        <v>7.240863860051608</v>
      </c>
      <c r="S345" s="147">
        <v>7.323263448786192</v>
      </c>
      <c r="T345" s="147">
        <v>7.375722356012453</v>
      </c>
      <c r="U345" s="147">
        <v>7.386304454084207</v>
      </c>
      <c r="V345" s="147">
        <v>7.461237977531439</v>
      </c>
      <c r="W345" s="147">
        <v>7.526687433474697</v>
      </c>
      <c r="X345" s="160">
        <f t="shared" si="272"/>
        <v>7.526687433474697</v>
      </c>
      <c r="Y345" s="160">
        <f t="shared" si="273"/>
        <v>7.526687433474697</v>
      </c>
      <c r="Z345" s="160">
        <f t="shared" si="274"/>
        <v>7.526687433474697</v>
      </c>
      <c r="AA345" s="160">
        <f t="shared" si="275"/>
        <v>7.526687433474697</v>
      </c>
      <c r="AB345" s="160">
        <f t="shared" si="276"/>
        <v>7.526687433474697</v>
      </c>
      <c r="AC345" s="160">
        <f t="shared" si="277"/>
        <v>7.526687433474697</v>
      </c>
      <c r="AD345" s="160">
        <f t="shared" si="278"/>
        <v>7.526687433474697</v>
      </c>
      <c r="AF345" s="129" t="str">
        <f>'EL'!A18</f>
        <v>LECHE EN POLVO ENTERA</v>
      </c>
      <c r="AG345" s="161">
        <f>'EL'!D18</f>
        <v>7.526687433474697</v>
      </c>
    </row>
    <row r="346" spans="2:33" ht="12">
      <c r="B346" s="170" t="s">
        <v>169</v>
      </c>
      <c r="C346" s="169">
        <v>5.075800281528821</v>
      </c>
      <c r="D346" s="147">
        <v>5.037139686259935</v>
      </c>
      <c r="E346" s="147">
        <v>4.939585302222257</v>
      </c>
      <c r="F346" s="147">
        <v>4.960604814146607</v>
      </c>
      <c r="G346" s="147">
        <v>4.967651127803065</v>
      </c>
      <c r="H346" s="147">
        <v>5.031980422983249</v>
      </c>
      <c r="I346" s="147">
        <v>5.097997658853292</v>
      </c>
      <c r="J346" s="147">
        <v>5.150554335748686</v>
      </c>
      <c r="K346" s="147">
        <v>5.19647309654288</v>
      </c>
      <c r="L346" s="147">
        <v>5.1810761392197895</v>
      </c>
      <c r="M346" s="147">
        <v>5.105439991201982</v>
      </c>
      <c r="N346" s="147">
        <v>4.953578461718637</v>
      </c>
      <c r="O346" s="147">
        <v>4.8640144561520975</v>
      </c>
      <c r="P346" s="147">
        <v>4.91183482299629</v>
      </c>
      <c r="Q346" s="147">
        <v>5.029023684149117</v>
      </c>
      <c r="R346" s="147">
        <v>4.91874317014537</v>
      </c>
      <c r="S346" s="147">
        <v>4.9747174878710645</v>
      </c>
      <c r="T346" s="147">
        <v>5.010352999961831</v>
      </c>
      <c r="U346" s="147">
        <v>5.0175414547680885</v>
      </c>
      <c r="V346" s="147">
        <v>5.06844404923675</v>
      </c>
      <c r="W346" s="147">
        <v>5.112904084756371</v>
      </c>
      <c r="X346" s="160">
        <f t="shared" si="272"/>
        <v>5.112904084756371</v>
      </c>
      <c r="Y346" s="160">
        <f t="shared" si="273"/>
        <v>5.112904084756371</v>
      </c>
      <c r="Z346" s="160">
        <f t="shared" si="274"/>
        <v>5.112904084756371</v>
      </c>
      <c r="AA346" s="160">
        <f t="shared" si="275"/>
        <v>5.112904084756371</v>
      </c>
      <c r="AB346" s="160">
        <f t="shared" si="276"/>
        <v>5.112904084756371</v>
      </c>
      <c r="AC346" s="160">
        <f t="shared" si="277"/>
        <v>5.112904084756371</v>
      </c>
      <c r="AD346" s="160">
        <f t="shared" si="278"/>
        <v>5.112904084756371</v>
      </c>
      <c r="AF346" s="129" t="str">
        <f>'EL'!A16</f>
        <v>LECHE EN POLVO DESNATADA</v>
      </c>
      <c r="AG346" s="161">
        <f>'EL'!D16</f>
        <v>5.112904084756371</v>
      </c>
    </row>
    <row r="347" spans="2:33" ht="12">
      <c r="B347" s="170" t="s">
        <v>170</v>
      </c>
      <c r="C347" s="169">
        <v>12.260617737389214</v>
      </c>
      <c r="D347" s="147">
        <v>12.167232900752387</v>
      </c>
      <c r="E347" s="147">
        <v>11.931589860255889</v>
      </c>
      <c r="F347" s="147">
        <v>11.982362583065488</v>
      </c>
      <c r="G347" s="147">
        <v>11.999382984461887</v>
      </c>
      <c r="H347" s="147">
        <v>12.154770677785855</v>
      </c>
      <c r="I347" s="147">
        <v>12.314235599214532</v>
      </c>
      <c r="J347" s="147">
        <v>12.441186481680662</v>
      </c>
      <c r="K347" s="147">
        <v>12.552103448827888</v>
      </c>
      <c r="L347" s="147">
        <v>12.514912031201732</v>
      </c>
      <c r="M347" s="147">
        <v>12.332212585490758</v>
      </c>
      <c r="N347" s="147">
        <v>11.965390398103638</v>
      </c>
      <c r="O347" s="147">
        <v>11.74904815168452</v>
      </c>
      <c r="P347" s="147">
        <v>11.864558456546586</v>
      </c>
      <c r="Q347" s="147">
        <v>12.147628662224978</v>
      </c>
      <c r="R347" s="147">
        <v>11.88124559924215</v>
      </c>
      <c r="S347" s="147">
        <v>12.016451808052873</v>
      </c>
      <c r="T347" s="147">
        <v>12.102529543067577</v>
      </c>
      <c r="U347" s="147">
        <v>12.119893287031806</v>
      </c>
      <c r="V347" s="147">
        <v>12.242848726175607</v>
      </c>
      <c r="W347" s="147">
        <v>12.35024213605434</v>
      </c>
      <c r="X347" s="160">
        <f t="shared" si="272"/>
        <v>12.35024213605434</v>
      </c>
      <c r="Y347" s="160">
        <f t="shared" si="273"/>
        <v>12.35024213605434</v>
      </c>
      <c r="Z347" s="160">
        <f t="shared" si="274"/>
        <v>12.35024213605434</v>
      </c>
      <c r="AA347" s="160">
        <f t="shared" si="275"/>
        <v>12.35024213605434</v>
      </c>
      <c r="AB347" s="160">
        <f t="shared" si="276"/>
        <v>12.35024213605434</v>
      </c>
      <c r="AC347" s="160">
        <f t="shared" si="277"/>
        <v>12.35024213605434</v>
      </c>
      <c r="AD347" s="160">
        <f t="shared" si="278"/>
        <v>12.35024213605434</v>
      </c>
      <c r="AF347" s="129" t="str">
        <f>'EL'!A20</f>
        <v>MANTEQUILLA</v>
      </c>
      <c r="AG347" s="161">
        <f>'EL'!D20</f>
        <v>12.35024213605434</v>
      </c>
    </row>
    <row r="348" spans="2:33" ht="12">
      <c r="B348" s="170" t="s">
        <v>208</v>
      </c>
      <c r="C348" s="169">
        <v>5.380561443443211</v>
      </c>
      <c r="D348" s="147">
        <v>5.339579589007111</v>
      </c>
      <c r="E348" s="147">
        <v>5.236167845384707</v>
      </c>
      <c r="F348" s="147">
        <v>5.258449410684217</v>
      </c>
      <c r="G348" s="147">
        <v>5.265918799051666</v>
      </c>
      <c r="H348" s="147">
        <v>5.33411055328399</v>
      </c>
      <c r="I348" s="147">
        <v>5.404091595528241</v>
      </c>
      <c r="J348" s="147">
        <v>5.459803880018222</v>
      </c>
      <c r="K348" s="147">
        <v>5.508479694698919</v>
      </c>
      <c r="L348" s="147">
        <v>5.4921582733812935</v>
      </c>
      <c r="M348" s="147">
        <v>5.41198078033923</v>
      </c>
      <c r="N348" s="147">
        <v>5.251001182057185</v>
      </c>
      <c r="O348" s="147">
        <v>5.156059575149337</v>
      </c>
      <c r="P348" s="147">
        <v>5.20675117209603</v>
      </c>
      <c r="Q348" s="147">
        <v>5.330976285959259</v>
      </c>
      <c r="R348" s="147">
        <v>5.214074310172114</v>
      </c>
      <c r="S348" s="147">
        <v>5.273409437457145</v>
      </c>
      <c r="T348" s="147">
        <v>5.311184576693943</v>
      </c>
      <c r="U348" s="147">
        <v>5.318804640649028</v>
      </c>
      <c r="V348" s="147">
        <v>5.372763528307787</v>
      </c>
      <c r="W348" s="147">
        <v>5.419893032942066</v>
      </c>
      <c r="X348" s="160">
        <f t="shared" si="272"/>
        <v>5.419893032942066</v>
      </c>
      <c r="Y348" s="160">
        <f t="shared" si="273"/>
        <v>5.419893032942066</v>
      </c>
      <c r="Z348" s="160">
        <f t="shared" si="274"/>
        <v>5.419893032942066</v>
      </c>
      <c r="AA348" s="160">
        <f t="shared" si="275"/>
        <v>5.419893032942066</v>
      </c>
      <c r="AB348" s="160">
        <f t="shared" si="276"/>
        <v>5.419893032942066</v>
      </c>
      <c r="AC348" s="160">
        <f t="shared" si="277"/>
        <v>5.419893032942066</v>
      </c>
      <c r="AD348" s="160">
        <f t="shared" si="278"/>
        <v>5.419893032942066</v>
      </c>
      <c r="AF348" s="129" t="str">
        <f>'EL'!A23</f>
        <v>QUESO VACA</v>
      </c>
      <c r="AG348" s="161">
        <f>'EL'!D23</f>
        <v>5.419893032942066</v>
      </c>
    </row>
    <row r="349" spans="2:33" ht="12">
      <c r="B349" s="170" t="s">
        <v>210</v>
      </c>
      <c r="C349" s="169">
        <v>5.430708066698921</v>
      </c>
      <c r="D349" s="147">
        <v>5.389344262974381</v>
      </c>
      <c r="E349" s="147">
        <v>5.2849687259259275</v>
      </c>
      <c r="F349" s="147">
        <v>5.307457954546889</v>
      </c>
      <c r="G349" s="147">
        <v>5.314996957323234</v>
      </c>
      <c r="H349" s="147">
        <v>5.383824256051161</v>
      </c>
      <c r="I349" s="147">
        <v>5.4544575188856514</v>
      </c>
      <c r="J349" s="147">
        <v>5.510689039698906</v>
      </c>
      <c r="K349" s="147">
        <v>5.559818511078093</v>
      </c>
      <c r="L349" s="147">
        <v>5.5433449747489725</v>
      </c>
      <c r="M349" s="147">
        <v>5.462420230592054</v>
      </c>
      <c r="N349" s="147">
        <v>5.299940308718918</v>
      </c>
      <c r="O349" s="147">
        <v>5.2041138497295645</v>
      </c>
      <c r="P349" s="147">
        <v>5.255277890387019</v>
      </c>
      <c r="Q349" s="147">
        <v>5.38066077747694</v>
      </c>
      <c r="R349" s="147">
        <v>5.262669279824975</v>
      </c>
      <c r="S349" s="147">
        <v>5.322557408187136</v>
      </c>
      <c r="T349" s="147">
        <v>5.360684610251513</v>
      </c>
      <c r="U349" s="147">
        <v>5.368375692906107</v>
      </c>
      <c r="V349" s="147">
        <v>5.422837475297908</v>
      </c>
      <c r="W349" s="147">
        <v>5.4704062250812235</v>
      </c>
      <c r="X349" s="160">
        <f t="shared" si="272"/>
        <v>5.4704062250812235</v>
      </c>
      <c r="Y349" s="160">
        <f t="shared" si="273"/>
        <v>5.4704062250812235</v>
      </c>
      <c r="Z349" s="160">
        <f t="shared" si="274"/>
        <v>5.4704062250812235</v>
      </c>
      <c r="AA349" s="160">
        <f t="shared" si="275"/>
        <v>5.4704062250812235</v>
      </c>
      <c r="AB349" s="160">
        <f t="shared" si="276"/>
        <v>5.4704062250812235</v>
      </c>
      <c r="AC349" s="160">
        <f t="shared" si="277"/>
        <v>5.4704062250812235</v>
      </c>
      <c r="AD349" s="160">
        <f t="shared" si="278"/>
        <v>5.4704062250812235</v>
      </c>
      <c r="AF349" s="129" t="str">
        <f>'EL'!A24</f>
        <v>QUESO MEZCLA (%VACA) (1*)</v>
      </c>
      <c r="AG349" s="161">
        <f>'EL'!D24</f>
        <v>5.4704062250812235</v>
      </c>
    </row>
    <row r="353" ht="12">
      <c r="B353" s="163" t="s">
        <v>211</v>
      </c>
    </row>
    <row r="354" spans="2:30" ht="12">
      <c r="B354" s="193" t="s">
        <v>212</v>
      </c>
      <c r="C354" s="192">
        <v>2016</v>
      </c>
      <c r="D354" s="192">
        <v>2017</v>
      </c>
      <c r="E354" s="194">
        <v>43101</v>
      </c>
      <c r="F354" s="172">
        <v>43132</v>
      </c>
      <c r="G354" s="172">
        <v>43160</v>
      </c>
      <c r="H354" s="172">
        <v>43191</v>
      </c>
      <c r="I354" s="172">
        <v>43221</v>
      </c>
      <c r="J354" s="172">
        <v>43252</v>
      </c>
      <c r="K354" s="172">
        <v>43282</v>
      </c>
      <c r="L354" s="172">
        <v>43313</v>
      </c>
      <c r="M354" s="172">
        <v>43344</v>
      </c>
      <c r="N354" s="172">
        <v>43374</v>
      </c>
      <c r="O354" s="172">
        <v>43405</v>
      </c>
      <c r="P354" s="172">
        <v>43435</v>
      </c>
      <c r="Q354" s="94">
        <v>2018</v>
      </c>
      <c r="R354" s="93">
        <v>43466</v>
      </c>
      <c r="S354" s="93">
        <v>43497</v>
      </c>
      <c r="T354" s="93">
        <v>43525</v>
      </c>
      <c r="U354" s="93">
        <v>43556</v>
      </c>
      <c r="V354" s="93">
        <v>43586</v>
      </c>
      <c r="W354" s="93">
        <v>43617</v>
      </c>
      <c r="X354" s="93">
        <v>43647</v>
      </c>
      <c r="Y354" s="93">
        <v>43678</v>
      </c>
      <c r="Z354" s="93">
        <v>43709</v>
      </c>
      <c r="AA354" s="93">
        <v>43739</v>
      </c>
      <c r="AB354" s="93">
        <v>43770</v>
      </c>
      <c r="AC354" s="93">
        <v>43800</v>
      </c>
      <c r="AD354" s="94">
        <v>2019</v>
      </c>
    </row>
    <row r="355" spans="2:33" ht="12">
      <c r="B355" s="173" t="s">
        <v>164</v>
      </c>
      <c r="C355" s="174">
        <v>3564.3410000000003</v>
      </c>
      <c r="D355" s="174">
        <v>3611.991</v>
      </c>
      <c r="E355" s="174">
        <v>318.508</v>
      </c>
      <c r="F355" s="174">
        <v>296.566</v>
      </c>
      <c r="G355" s="174">
        <v>321.136</v>
      </c>
      <c r="H355" s="174">
        <v>308.326</v>
      </c>
      <c r="I355" s="174">
        <v>280.134</v>
      </c>
      <c r="J355" s="174">
        <v>261.2</v>
      </c>
      <c r="K355" s="174">
        <v>261.2</v>
      </c>
      <c r="L355" s="174">
        <v>262.738</v>
      </c>
      <c r="M355" s="174">
        <v>247.217</v>
      </c>
      <c r="N355" s="174">
        <v>231.253</v>
      </c>
      <c r="O355" s="174">
        <v>224.836</v>
      </c>
      <c r="P355" s="174">
        <v>250.018</v>
      </c>
      <c r="Q355" s="174">
        <v>3263.1320000000005</v>
      </c>
      <c r="R355" s="174">
        <v>255.059</v>
      </c>
      <c r="S355" s="174">
        <v>269.403</v>
      </c>
      <c r="T355" s="174">
        <v>255.681</v>
      </c>
      <c r="U355" s="174">
        <v>257.001</v>
      </c>
      <c r="V355" s="174">
        <v>247.565</v>
      </c>
      <c r="W355" s="174">
        <v>259.818</v>
      </c>
      <c r="X355" s="174"/>
      <c r="Y355" s="174"/>
      <c r="Z355" s="174"/>
      <c r="AA355" s="174"/>
      <c r="AB355" s="174"/>
      <c r="AC355" s="174"/>
      <c r="AD355" s="174"/>
      <c r="AF355" s="139"/>
      <c r="AG355" s="162"/>
    </row>
    <row r="356" spans="1:33" ht="12">
      <c r="A356" s="224"/>
      <c r="B356" s="173" t="s">
        <v>165</v>
      </c>
      <c r="C356" s="174">
        <v>129.503</v>
      </c>
      <c r="D356" s="174">
        <v>123.249</v>
      </c>
      <c r="E356" s="174">
        <v>9.266</v>
      </c>
      <c r="F356" s="174">
        <v>8.42</v>
      </c>
      <c r="G356" s="174">
        <v>8.88</v>
      </c>
      <c r="H356" s="174">
        <v>9.392</v>
      </c>
      <c r="I356" s="174">
        <v>8.216</v>
      </c>
      <c r="J356" s="174">
        <v>8.588</v>
      </c>
      <c r="K356" s="174">
        <v>8.588</v>
      </c>
      <c r="L356" s="174">
        <v>8.382</v>
      </c>
      <c r="M356" s="174">
        <v>6.73</v>
      </c>
      <c r="N356" s="174">
        <v>8.996</v>
      </c>
      <c r="O356" s="174">
        <v>8.13</v>
      </c>
      <c r="P356" s="174">
        <v>9.467</v>
      </c>
      <c r="Q356" s="174">
        <v>103.05499999999999</v>
      </c>
      <c r="R356" s="174">
        <v>12.081</v>
      </c>
      <c r="S356" s="174">
        <v>11.049</v>
      </c>
      <c r="T356" s="174">
        <v>12.561</v>
      </c>
      <c r="U356" s="174">
        <v>13.084</v>
      </c>
      <c r="V356" s="174">
        <v>10.358</v>
      </c>
      <c r="W356" s="174">
        <v>9.357</v>
      </c>
      <c r="X356" s="174"/>
      <c r="Y356" s="174"/>
      <c r="Z356" s="174"/>
      <c r="AA356" s="174"/>
      <c r="AB356" s="174"/>
      <c r="AC356" s="174"/>
      <c r="AD356" s="174"/>
      <c r="AF356" s="139"/>
      <c r="AG356" s="162"/>
    </row>
    <row r="357" spans="1:30" ht="12">
      <c r="A357" s="223"/>
      <c r="B357" s="173" t="s">
        <v>166</v>
      </c>
      <c r="C357" s="174">
        <v>995.155</v>
      </c>
      <c r="D357" s="174">
        <v>1021.559</v>
      </c>
      <c r="E357" s="174">
        <v>84.398</v>
      </c>
      <c r="F357" s="174">
        <v>78.494</v>
      </c>
      <c r="G357" s="174">
        <v>82.992</v>
      </c>
      <c r="H357" s="174">
        <v>94.382</v>
      </c>
      <c r="I357" s="174">
        <v>92.872</v>
      </c>
      <c r="J357" s="174">
        <v>78.959</v>
      </c>
      <c r="K357" s="174">
        <v>78.959</v>
      </c>
      <c r="L357" s="174">
        <v>84.288</v>
      </c>
      <c r="M357" s="174">
        <v>85.995</v>
      </c>
      <c r="N357" s="174">
        <v>84.459</v>
      </c>
      <c r="O357" s="174">
        <v>95.58</v>
      </c>
      <c r="P357" s="174">
        <v>79.326</v>
      </c>
      <c r="Q357" s="174">
        <v>1020.7040000000001</v>
      </c>
      <c r="R357" s="174">
        <v>70.061</v>
      </c>
      <c r="S357" s="174">
        <v>94.98</v>
      </c>
      <c r="T357" s="174">
        <v>78.465</v>
      </c>
      <c r="U357" s="174">
        <v>82.833</v>
      </c>
      <c r="V357" s="174">
        <v>82.927</v>
      </c>
      <c r="W357" s="174">
        <v>75.51</v>
      </c>
      <c r="X357" s="174"/>
      <c r="Y357" s="174"/>
      <c r="Z357" s="174"/>
      <c r="AA357" s="174"/>
      <c r="AB357" s="174"/>
      <c r="AC357" s="174"/>
      <c r="AD357" s="174"/>
    </row>
    <row r="358" spans="2:33" ht="12">
      <c r="B358" s="173" t="s">
        <v>167</v>
      </c>
      <c r="C358" s="174">
        <v>34.643</v>
      </c>
      <c r="D358" s="174">
        <v>31.328999999999997</v>
      </c>
      <c r="E358" s="174">
        <v>2.796</v>
      </c>
      <c r="F358" s="174">
        <v>3.425</v>
      </c>
      <c r="G358" s="174">
        <v>4.421</v>
      </c>
      <c r="H358" s="174">
        <v>3.732</v>
      </c>
      <c r="I358" s="174">
        <v>1.508</v>
      </c>
      <c r="J358" s="174">
        <v>2.469</v>
      </c>
      <c r="K358" s="174">
        <v>2.469</v>
      </c>
      <c r="L358" s="174">
        <v>1.376</v>
      </c>
      <c r="M358" s="174">
        <v>2.695</v>
      </c>
      <c r="N358" s="174">
        <v>2.873</v>
      </c>
      <c r="O358" s="174">
        <v>2.452</v>
      </c>
      <c r="P358" s="174">
        <v>2.713</v>
      </c>
      <c r="Q358" s="174">
        <v>32.929</v>
      </c>
      <c r="R358" s="174">
        <v>3.042</v>
      </c>
      <c r="S358" s="174">
        <v>3.196</v>
      </c>
      <c r="T358" s="174">
        <v>3.131</v>
      </c>
      <c r="U358" s="174">
        <v>2.591</v>
      </c>
      <c r="V358" s="174">
        <v>2.17</v>
      </c>
      <c r="W358" s="174">
        <v>2.245</v>
      </c>
      <c r="X358" s="174"/>
      <c r="Y358" s="174"/>
      <c r="Z358" s="174"/>
      <c r="AA358" s="174"/>
      <c r="AB358" s="174"/>
      <c r="AC358" s="174"/>
      <c r="AD358" s="174"/>
      <c r="AF358" s="139"/>
      <c r="AG358" s="162"/>
    </row>
    <row r="359" spans="2:30" ht="12">
      <c r="B359" s="173" t="s">
        <v>213</v>
      </c>
      <c r="C359" s="174">
        <v>26.778000000000002</v>
      </c>
      <c r="D359" s="174">
        <v>9.139999999999999</v>
      </c>
      <c r="E359" s="174">
        <v>0.713</v>
      </c>
      <c r="F359" s="174">
        <v>0.7</v>
      </c>
      <c r="G359" s="174">
        <v>0.861</v>
      </c>
      <c r="H359" s="174">
        <v>0.781</v>
      </c>
      <c r="I359" s="174">
        <v>0.987</v>
      </c>
      <c r="J359" s="174">
        <v>1.053</v>
      </c>
      <c r="K359" s="174">
        <v>1.053</v>
      </c>
      <c r="L359" s="174">
        <v>1.013</v>
      </c>
      <c r="M359" s="174">
        <v>0.833</v>
      </c>
      <c r="N359" s="174">
        <v>0.949</v>
      </c>
      <c r="O359" s="174">
        <v>0.819</v>
      </c>
      <c r="P359" s="174">
        <v>0.811</v>
      </c>
      <c r="Q359" s="174">
        <v>10.573</v>
      </c>
      <c r="R359" s="174">
        <v>3.482</v>
      </c>
      <c r="S359" s="174">
        <v>0.982</v>
      </c>
      <c r="T359" s="174">
        <v>0.865</v>
      </c>
      <c r="U359" s="174">
        <v>0.755</v>
      </c>
      <c r="V359" s="174">
        <v>0.805</v>
      </c>
      <c r="W359" s="174">
        <v>0.941</v>
      </c>
      <c r="X359" s="174"/>
      <c r="Y359" s="174"/>
      <c r="Z359" s="174"/>
      <c r="AA359" s="174"/>
      <c r="AB359" s="174"/>
      <c r="AC359" s="174"/>
      <c r="AD359" s="174"/>
    </row>
    <row r="360" spans="2:33" ht="12">
      <c r="B360" s="173" t="s">
        <v>169</v>
      </c>
      <c r="C360" s="174">
        <v>14.854000000000001</v>
      </c>
      <c r="D360" s="174">
        <v>17.863</v>
      </c>
      <c r="E360" s="174">
        <v>1.128</v>
      </c>
      <c r="F360" s="174">
        <v>1.486</v>
      </c>
      <c r="G360" s="174">
        <v>1.776</v>
      </c>
      <c r="H360" s="174">
        <v>1.552</v>
      </c>
      <c r="I360" s="174">
        <v>1.115</v>
      </c>
      <c r="J360" s="174">
        <v>2.094</v>
      </c>
      <c r="K360" s="174">
        <v>2.094</v>
      </c>
      <c r="L360" s="174">
        <v>1.967</v>
      </c>
      <c r="M360" s="174">
        <v>1.426</v>
      </c>
      <c r="N360" s="174">
        <v>0.463</v>
      </c>
      <c r="O360" s="174">
        <v>0.183</v>
      </c>
      <c r="P360" s="174">
        <v>0.104</v>
      </c>
      <c r="Q360" s="174">
        <v>15.387999999999998</v>
      </c>
      <c r="R360" s="174">
        <v>1.118</v>
      </c>
      <c r="S360" s="174">
        <v>1.099</v>
      </c>
      <c r="T360" s="174">
        <v>1.905</v>
      </c>
      <c r="U360" s="174">
        <v>2.221</v>
      </c>
      <c r="V360" s="174">
        <v>1.789</v>
      </c>
      <c r="W360" s="174">
        <v>1.086</v>
      </c>
      <c r="X360" s="174"/>
      <c r="Y360" s="174"/>
      <c r="Z360" s="174"/>
      <c r="AA360" s="174"/>
      <c r="AB360" s="174"/>
      <c r="AC360" s="174"/>
      <c r="AD360" s="174"/>
      <c r="AF360" s="139"/>
      <c r="AG360" s="162"/>
    </row>
    <row r="361" spans="2:30" ht="12">
      <c r="B361" s="173" t="s">
        <v>170</v>
      </c>
      <c r="C361" s="174">
        <v>40.795</v>
      </c>
      <c r="D361" s="174">
        <v>46.952999999999996</v>
      </c>
      <c r="E361" s="174">
        <v>3.064</v>
      </c>
      <c r="F361" s="174">
        <v>3.587</v>
      </c>
      <c r="G361" s="174">
        <v>3.863</v>
      </c>
      <c r="H361" s="174">
        <v>3.897</v>
      </c>
      <c r="I361" s="174">
        <v>5.012</v>
      </c>
      <c r="J361" s="174">
        <v>3.747</v>
      </c>
      <c r="K361" s="174">
        <v>3.747</v>
      </c>
      <c r="L361" s="174">
        <v>4.264</v>
      </c>
      <c r="M361" s="174">
        <v>4.744</v>
      </c>
      <c r="N361" s="174">
        <v>3.689</v>
      </c>
      <c r="O361" s="174">
        <v>4.012</v>
      </c>
      <c r="P361" s="174">
        <v>4.286</v>
      </c>
      <c r="Q361" s="174">
        <v>47.912</v>
      </c>
      <c r="R361" s="174">
        <v>5.136</v>
      </c>
      <c r="S361" s="174">
        <v>5.059</v>
      </c>
      <c r="T361" s="174">
        <v>4.555</v>
      </c>
      <c r="U361" s="174">
        <v>4.395</v>
      </c>
      <c r="V361" s="174">
        <v>3.976</v>
      </c>
      <c r="W361" s="174">
        <v>3.015</v>
      </c>
      <c r="X361" s="174"/>
      <c r="Y361" s="174"/>
      <c r="Z361" s="174"/>
      <c r="AA361" s="174"/>
      <c r="AB361" s="174"/>
      <c r="AC361" s="174"/>
      <c r="AD361" s="174"/>
    </row>
    <row r="362" spans="2:33" ht="12">
      <c r="B362" s="173" t="s">
        <v>208</v>
      </c>
      <c r="C362" s="174">
        <v>223.873</v>
      </c>
      <c r="D362" s="174">
        <v>262.22999999999996</v>
      </c>
      <c r="E362" s="174">
        <v>22.194</v>
      </c>
      <c r="F362" s="174">
        <v>20.323</v>
      </c>
      <c r="G362" s="174">
        <v>21.691</v>
      </c>
      <c r="H362" s="174">
        <v>22.853</v>
      </c>
      <c r="I362" s="174">
        <v>22.261</v>
      </c>
      <c r="J362" s="174">
        <v>20.624</v>
      </c>
      <c r="K362" s="174">
        <v>20.624</v>
      </c>
      <c r="L362" s="174">
        <v>23.57</v>
      </c>
      <c r="M362" s="174">
        <v>20.367</v>
      </c>
      <c r="N362" s="174">
        <v>17.366</v>
      </c>
      <c r="O362" s="174">
        <v>20.317</v>
      </c>
      <c r="P362" s="174">
        <v>18.167</v>
      </c>
      <c r="Q362" s="174">
        <v>250.357</v>
      </c>
      <c r="R362" s="174">
        <v>14.343</v>
      </c>
      <c r="S362" s="174">
        <v>18.45</v>
      </c>
      <c r="T362" s="174">
        <v>15.54</v>
      </c>
      <c r="U362" s="174">
        <v>17.676</v>
      </c>
      <c r="V362" s="174">
        <v>17.101</v>
      </c>
      <c r="W362" s="174">
        <v>14.803</v>
      </c>
      <c r="X362" s="174"/>
      <c r="Y362" s="174"/>
      <c r="Z362" s="174"/>
      <c r="AA362" s="174"/>
      <c r="AB362" s="174"/>
      <c r="AC362" s="174"/>
      <c r="AD362" s="174"/>
      <c r="AF362" s="139"/>
      <c r="AG362" s="162"/>
    </row>
    <row r="363" spans="2:33" ht="11.25">
      <c r="B363" s="173" t="s">
        <v>214</v>
      </c>
      <c r="C363" s="118">
        <f aca="true" t="shared" si="279" ref="C363:P363">C362*C364</f>
        <v>134.26389500196666</v>
      </c>
      <c r="D363" s="118">
        <f t="shared" si="279"/>
        <v>157.26783125417407</v>
      </c>
      <c r="E363" s="118">
        <f t="shared" si="279"/>
        <v>13.310461224326506</v>
      </c>
      <c r="F363" s="118">
        <f t="shared" si="279"/>
        <v>12.188361875371164</v>
      </c>
      <c r="G363" s="118">
        <f t="shared" si="279"/>
        <v>13.008795819449682</v>
      </c>
      <c r="H363" s="118">
        <f t="shared" si="279"/>
        <v>13.705684885984216</v>
      </c>
      <c r="I363" s="118">
        <f t="shared" si="279"/>
        <v>13.350643296149066</v>
      </c>
      <c r="J363" s="118">
        <f t="shared" si="279"/>
        <v>12.368881332365047</v>
      </c>
      <c r="K363" s="118">
        <f t="shared" si="279"/>
        <v>12.368881332365047</v>
      </c>
      <c r="L363" s="118">
        <f t="shared" si="279"/>
        <v>14.135693027727124</v>
      </c>
      <c r="M363" s="118">
        <f t="shared" si="279"/>
        <v>12.214750101642695</v>
      </c>
      <c r="N363" s="118">
        <f t="shared" si="279"/>
        <v>10.414953123441206</v>
      </c>
      <c r="O363" s="118">
        <f t="shared" si="279"/>
        <v>12.18476348087959</v>
      </c>
      <c r="P363" s="118">
        <f t="shared" si="279"/>
        <v>10.895338788066129</v>
      </c>
      <c r="Q363" s="118">
        <f>Q362*Q364</f>
        <v>150.14720828776748</v>
      </c>
      <c r="R363" s="118">
        <f aca="true" t="shared" si="280" ref="R363:AD363">R362*R364</f>
        <v>8.601962032103952</v>
      </c>
      <c r="S363" s="118">
        <f t="shared" si="280"/>
        <v>11.065063061585295</v>
      </c>
      <c r="T363" s="118">
        <f t="shared" si="280"/>
        <v>9.319841733172655</v>
      </c>
      <c r="U363" s="118">
        <f t="shared" si="280"/>
        <v>10.60087017217245</v>
      </c>
      <c r="V363" s="118">
        <f t="shared" si="280"/>
        <v>10.256024033396756</v>
      </c>
      <c r="W363" s="118">
        <f t="shared" si="280"/>
        <v>8.877838943124507</v>
      </c>
      <c r="X363" s="118">
        <f t="shared" si="280"/>
        <v>0</v>
      </c>
      <c r="Y363" s="118">
        <f t="shared" si="280"/>
        <v>0</v>
      </c>
      <c r="Z363" s="118">
        <f t="shared" si="280"/>
        <v>0</v>
      </c>
      <c r="AA363" s="118">
        <f t="shared" si="280"/>
        <v>0</v>
      </c>
      <c r="AB363" s="118">
        <f t="shared" si="280"/>
        <v>0</v>
      </c>
      <c r="AC363" s="118">
        <f t="shared" si="280"/>
        <v>0</v>
      </c>
      <c r="AD363" s="118">
        <f t="shared" si="280"/>
        <v>0</v>
      </c>
      <c r="AF363" s="139"/>
      <c r="AG363" s="162"/>
    </row>
    <row r="364" spans="2:30" ht="11.25">
      <c r="B364" s="173" t="s">
        <v>172</v>
      </c>
      <c r="C364" s="160">
        <f>'EL'!W4</f>
        <v>0.5997324152620757</v>
      </c>
      <c r="D364" s="160">
        <f>C364</f>
        <v>0.5997324152620757</v>
      </c>
      <c r="E364" s="160">
        <f>D364</f>
        <v>0.5997324152620757</v>
      </c>
      <c r="F364" s="160">
        <f>E364</f>
        <v>0.5997324152620757</v>
      </c>
      <c r="G364" s="160">
        <f>F364</f>
        <v>0.5997324152620757</v>
      </c>
      <c r="H364" s="160">
        <f>G364</f>
        <v>0.5997324152620757</v>
      </c>
      <c r="I364" s="160">
        <f aca="true" t="shared" si="281" ref="I364:Q364">H364</f>
        <v>0.5997324152620757</v>
      </c>
      <c r="J364" s="160">
        <f t="shared" si="281"/>
        <v>0.5997324152620757</v>
      </c>
      <c r="K364" s="160">
        <f t="shared" si="281"/>
        <v>0.5997324152620757</v>
      </c>
      <c r="L364" s="160">
        <f t="shared" si="281"/>
        <v>0.5997324152620757</v>
      </c>
      <c r="M364" s="160">
        <f t="shared" si="281"/>
        <v>0.5997324152620757</v>
      </c>
      <c r="N364" s="160">
        <f t="shared" si="281"/>
        <v>0.5997324152620757</v>
      </c>
      <c r="O364" s="160">
        <f t="shared" si="281"/>
        <v>0.5997324152620757</v>
      </c>
      <c r="P364" s="160">
        <f t="shared" si="281"/>
        <v>0.5997324152620757</v>
      </c>
      <c r="Q364" s="160">
        <f t="shared" si="281"/>
        <v>0.5997324152620757</v>
      </c>
      <c r="R364" s="160">
        <f aca="true" t="shared" si="282" ref="R364:AD364">Q364</f>
        <v>0.5997324152620757</v>
      </c>
      <c r="S364" s="160">
        <f t="shared" si="282"/>
        <v>0.5997324152620757</v>
      </c>
      <c r="T364" s="160">
        <f t="shared" si="282"/>
        <v>0.5997324152620757</v>
      </c>
      <c r="U364" s="160">
        <f t="shared" si="282"/>
        <v>0.5997324152620757</v>
      </c>
      <c r="V364" s="160">
        <f t="shared" si="282"/>
        <v>0.5997324152620757</v>
      </c>
      <c r="W364" s="160">
        <f t="shared" si="282"/>
        <v>0.5997324152620757</v>
      </c>
      <c r="X364" s="160">
        <f t="shared" si="282"/>
        <v>0.5997324152620757</v>
      </c>
      <c r="Y364" s="160">
        <f t="shared" si="282"/>
        <v>0.5997324152620757</v>
      </c>
      <c r="Z364" s="160">
        <f t="shared" si="282"/>
        <v>0.5997324152620757</v>
      </c>
      <c r="AA364" s="160">
        <f t="shared" si="282"/>
        <v>0.5997324152620757</v>
      </c>
      <c r="AB364" s="160">
        <f t="shared" si="282"/>
        <v>0.5997324152620757</v>
      </c>
      <c r="AC364" s="160">
        <f t="shared" si="282"/>
        <v>0.5997324152620757</v>
      </c>
      <c r="AD364" s="160">
        <f t="shared" si="282"/>
        <v>0.5997324152620757</v>
      </c>
    </row>
    <row r="366" ht="12">
      <c r="B366" s="176" t="s">
        <v>191</v>
      </c>
    </row>
    <row r="367" spans="3:33" ht="11.25">
      <c r="C367" s="192">
        <v>2016</v>
      </c>
      <c r="D367" s="192">
        <v>2017</v>
      </c>
      <c r="E367" s="188">
        <v>43101</v>
      </c>
      <c r="F367" s="189">
        <v>43132</v>
      </c>
      <c r="G367" s="189">
        <v>43160</v>
      </c>
      <c r="H367" s="189">
        <v>43191</v>
      </c>
      <c r="I367" s="189">
        <v>43221</v>
      </c>
      <c r="J367" s="189">
        <v>43252</v>
      </c>
      <c r="K367" s="189">
        <v>43282</v>
      </c>
      <c r="L367" s="189">
        <v>43313</v>
      </c>
      <c r="M367" s="189">
        <v>43344</v>
      </c>
      <c r="N367" s="189">
        <v>43374</v>
      </c>
      <c r="O367" s="189">
        <v>43405</v>
      </c>
      <c r="P367" s="189">
        <v>43435</v>
      </c>
      <c r="Q367" s="190">
        <v>2018</v>
      </c>
      <c r="R367" s="93">
        <v>43466</v>
      </c>
      <c r="S367" s="93">
        <v>43497</v>
      </c>
      <c r="T367" s="93">
        <v>43525</v>
      </c>
      <c r="U367" s="93">
        <v>43556</v>
      </c>
      <c r="V367" s="93">
        <v>43586</v>
      </c>
      <c r="W367" s="93">
        <v>43617</v>
      </c>
      <c r="X367" s="93">
        <v>43647</v>
      </c>
      <c r="Y367" s="93">
        <v>43678</v>
      </c>
      <c r="Z367" s="93">
        <v>43709</v>
      </c>
      <c r="AA367" s="93">
        <v>43739</v>
      </c>
      <c r="AB367" s="93">
        <v>43770</v>
      </c>
      <c r="AC367" s="93">
        <v>43800</v>
      </c>
      <c r="AD367" s="94">
        <v>2019</v>
      </c>
      <c r="AF367" s="139"/>
      <c r="AG367" s="162"/>
    </row>
    <row r="368" spans="1:33" ht="11.25" customHeight="1">
      <c r="A368" s="255" t="s">
        <v>226</v>
      </c>
      <c r="B368" s="178" t="s">
        <v>164</v>
      </c>
      <c r="C368" s="175">
        <f aca="true" t="shared" si="283" ref="C368:G374">C341*C355*1000</f>
        <v>2490456.6212363862</v>
      </c>
      <c r="D368" s="118">
        <f t="shared" si="283"/>
        <v>2504527.8418321107</v>
      </c>
      <c r="E368" s="118">
        <f t="shared" si="283"/>
        <v>216573.8637688343</v>
      </c>
      <c r="F368" s="118">
        <f t="shared" si="283"/>
        <v>202512.20381334453</v>
      </c>
      <c r="G368" s="118">
        <f t="shared" si="283"/>
        <v>219601.4946642289</v>
      </c>
      <c r="H368" s="118">
        <f aca="true" t="shared" si="284" ref="H368:O368">H341*H355*1000</f>
        <v>213571.99348995197</v>
      </c>
      <c r="I368" s="118">
        <f t="shared" si="284"/>
        <v>196589.65662247714</v>
      </c>
      <c r="J368" s="118">
        <f t="shared" si="284"/>
        <v>185192.0569956808</v>
      </c>
      <c r="K368" s="118">
        <f t="shared" si="284"/>
        <v>186843.10059445357</v>
      </c>
      <c r="L368" s="118">
        <f t="shared" si="284"/>
        <v>187386.4027313384</v>
      </c>
      <c r="M368" s="118">
        <f t="shared" si="284"/>
        <v>173742.76057818788</v>
      </c>
      <c r="N368" s="118">
        <f t="shared" si="284"/>
        <v>157689.08445879907</v>
      </c>
      <c r="O368" s="118">
        <f t="shared" si="284"/>
        <v>150541.38841815098</v>
      </c>
      <c r="P368" s="118">
        <f>P341*P355*1000</f>
        <v>169048.07915679482</v>
      </c>
      <c r="Q368" s="118">
        <f>Q341*Q355*1000</f>
        <v>2258985.9666297836</v>
      </c>
      <c r="R368" s="118">
        <f aca="true" t="shared" si="285" ref="R368:AD368">R341*R355*1000</f>
        <v>172699.07409657718</v>
      </c>
      <c r="S368" s="118">
        <f t="shared" si="285"/>
        <v>184487.12366612043</v>
      </c>
      <c r="T368" s="118">
        <f t="shared" si="285"/>
        <v>176344.5291649292</v>
      </c>
      <c r="U368" s="118">
        <f t="shared" si="285"/>
        <v>177509.2513491642</v>
      </c>
      <c r="V368" s="118">
        <f t="shared" si="285"/>
        <v>172726.55530606868</v>
      </c>
      <c r="W368" s="118">
        <f t="shared" si="285"/>
        <v>182865.63184536324</v>
      </c>
      <c r="X368" s="118">
        <f t="shared" si="285"/>
        <v>0</v>
      </c>
      <c r="Y368" s="118">
        <f t="shared" si="285"/>
        <v>0</v>
      </c>
      <c r="Z368" s="118">
        <f t="shared" si="285"/>
        <v>0</v>
      </c>
      <c r="AA368" s="118">
        <f t="shared" si="285"/>
        <v>0</v>
      </c>
      <c r="AB368" s="118">
        <f t="shared" si="285"/>
        <v>0</v>
      </c>
      <c r="AC368" s="118">
        <f t="shared" si="285"/>
        <v>0</v>
      </c>
      <c r="AD368" s="118">
        <f t="shared" si="285"/>
        <v>0</v>
      </c>
      <c r="AF368" s="139"/>
      <c r="AG368" s="162"/>
    </row>
    <row r="369" spans="1:33" ht="11.25" customHeight="1">
      <c r="A369" s="256"/>
      <c r="B369" s="178" t="s">
        <v>165</v>
      </c>
      <c r="C369" s="175">
        <f t="shared" si="283"/>
        <v>589277.0038426626</v>
      </c>
      <c r="D369" s="118">
        <f t="shared" si="283"/>
        <v>556547.8860538092</v>
      </c>
      <c r="E369" s="118">
        <f t="shared" si="283"/>
        <v>41031.55011035684</v>
      </c>
      <c r="F369" s="118">
        <f t="shared" si="283"/>
        <v>37443.96758466886</v>
      </c>
      <c r="G369" s="118">
        <f t="shared" si="283"/>
        <v>39545.693199879366</v>
      </c>
      <c r="H369" s="118">
        <f aca="true" t="shared" si="286" ref="H369:P369">H342*H356*1000</f>
        <v>42367.4343728401</v>
      </c>
      <c r="I369" s="118">
        <f t="shared" si="286"/>
        <v>37548.725539172614</v>
      </c>
      <c r="J369" s="118">
        <f t="shared" si="286"/>
        <v>39653.465432272715</v>
      </c>
      <c r="K369" s="118">
        <f t="shared" si="286"/>
        <v>40006.988155294464</v>
      </c>
      <c r="L369" s="118">
        <f t="shared" si="286"/>
        <v>38931.64636012307</v>
      </c>
      <c r="M369" s="118">
        <f t="shared" si="286"/>
        <v>30802.316486744992</v>
      </c>
      <c r="N369" s="118">
        <f t="shared" si="286"/>
        <v>39948.79020276408</v>
      </c>
      <c r="O369" s="118">
        <f t="shared" si="286"/>
        <v>35450.35114200365</v>
      </c>
      <c r="P369" s="118">
        <f t="shared" si="286"/>
        <v>41686.100341692865</v>
      </c>
      <c r="Q369" s="118">
        <f aca="true" t="shared" si="287" ref="Q369:AD374">Q342*Q356*1000</f>
        <v>464609.28771009116</v>
      </c>
      <c r="R369" s="118">
        <f t="shared" si="287"/>
        <v>53271.16194701201</v>
      </c>
      <c r="S369" s="118">
        <f t="shared" si="287"/>
        <v>49274.988846463806</v>
      </c>
      <c r="T369" s="118">
        <f t="shared" si="287"/>
        <v>56419.29812458279</v>
      </c>
      <c r="U369" s="118">
        <f t="shared" si="287"/>
        <v>58852.73409179042</v>
      </c>
      <c r="V369" s="118">
        <f t="shared" si="287"/>
        <v>47063.66044452649</v>
      </c>
      <c r="W369" s="118">
        <f t="shared" si="287"/>
        <v>42888.35745202027</v>
      </c>
      <c r="X369" s="118">
        <f t="shared" si="287"/>
        <v>0</v>
      </c>
      <c r="Y369" s="118">
        <f t="shared" si="287"/>
        <v>0</v>
      </c>
      <c r="Z369" s="118">
        <f t="shared" si="287"/>
        <v>0</v>
      </c>
      <c r="AA369" s="118">
        <f t="shared" si="287"/>
        <v>0</v>
      </c>
      <c r="AB369" s="118">
        <f t="shared" si="287"/>
        <v>0</v>
      </c>
      <c r="AC369" s="118">
        <f t="shared" si="287"/>
        <v>0</v>
      </c>
      <c r="AD369" s="118">
        <f t="shared" si="287"/>
        <v>0</v>
      </c>
      <c r="AF369" s="139"/>
      <c r="AG369" s="162"/>
    </row>
    <row r="370" spans="1:33" ht="11.25" customHeight="1">
      <c r="A370" s="256"/>
      <c r="B370" s="178" t="s">
        <v>166</v>
      </c>
      <c r="C370" s="175">
        <f t="shared" si="283"/>
        <v>808771.1621469882</v>
      </c>
      <c r="D370" s="118">
        <f t="shared" si="283"/>
        <v>823906.3526914434</v>
      </c>
      <c r="E370" s="118">
        <f t="shared" si="283"/>
        <v>66750.27318948635</v>
      </c>
      <c r="F370" s="118">
        <f t="shared" si="283"/>
        <v>62344.98058195328</v>
      </c>
      <c r="G370" s="118">
        <f t="shared" si="283"/>
        <v>66011.21425216264</v>
      </c>
      <c r="H370" s="118">
        <f aca="true" t="shared" si="288" ref="H370:P370">H343*H357*1000</f>
        <v>76042.87382432145</v>
      </c>
      <c r="I370" s="118">
        <f t="shared" si="288"/>
        <v>75807.96394472987</v>
      </c>
      <c r="J370" s="118">
        <f t="shared" si="288"/>
        <v>65115.74521156362</v>
      </c>
      <c r="K370" s="118">
        <f t="shared" si="288"/>
        <v>65696.27191478708</v>
      </c>
      <c r="L370" s="118">
        <f t="shared" si="288"/>
        <v>69922.36773786217</v>
      </c>
      <c r="M370" s="118">
        <f t="shared" si="288"/>
        <v>70296.99804340945</v>
      </c>
      <c r="N370" s="118">
        <f t="shared" si="288"/>
        <v>66987.7489428053</v>
      </c>
      <c r="O370" s="118">
        <f t="shared" si="288"/>
        <v>74437.58689592146</v>
      </c>
      <c r="P370" s="118">
        <f t="shared" si="288"/>
        <v>62386.36933673594</v>
      </c>
      <c r="Q370" s="118">
        <f t="shared" si="287"/>
        <v>821890.3858169323</v>
      </c>
      <c r="R370" s="118">
        <f t="shared" si="287"/>
        <v>55177.35537472745</v>
      </c>
      <c r="S370" s="118">
        <f t="shared" si="287"/>
        <v>75653.84237086256</v>
      </c>
      <c r="T370" s="118">
        <f t="shared" si="287"/>
        <v>62946.952116079636</v>
      </c>
      <c r="U370" s="118">
        <f t="shared" si="287"/>
        <v>66546.43009869143</v>
      </c>
      <c r="V370" s="118">
        <f t="shared" si="287"/>
        <v>67297.82271417673</v>
      </c>
      <c r="W370" s="118">
        <f t="shared" si="287"/>
        <v>61816.23048848933</v>
      </c>
      <c r="X370" s="118">
        <f t="shared" si="287"/>
        <v>0</v>
      </c>
      <c r="Y370" s="118">
        <f t="shared" si="287"/>
        <v>0</v>
      </c>
      <c r="Z370" s="118">
        <f t="shared" si="287"/>
        <v>0</v>
      </c>
      <c r="AA370" s="118">
        <f t="shared" si="287"/>
        <v>0</v>
      </c>
      <c r="AB370" s="118">
        <f t="shared" si="287"/>
        <v>0</v>
      </c>
      <c r="AC370" s="118">
        <f t="shared" si="287"/>
        <v>0</v>
      </c>
      <c r="AD370" s="118">
        <f t="shared" si="287"/>
        <v>0</v>
      </c>
      <c r="AF370" s="139"/>
      <c r="AG370" s="162"/>
    </row>
    <row r="371" spans="1:33" ht="11.25" customHeight="1">
      <c r="A371" s="256"/>
      <c r="B371" s="178" t="s">
        <v>167</v>
      </c>
      <c r="C371" s="175">
        <f t="shared" si="283"/>
        <v>68048.57918394067</v>
      </c>
      <c r="D371" s="118">
        <f t="shared" si="283"/>
        <v>61070.231990692446</v>
      </c>
      <c r="E371" s="118">
        <f t="shared" si="283"/>
        <v>5344.741426204567</v>
      </c>
      <c r="F371" s="118">
        <f t="shared" si="283"/>
        <v>6574.977163122319</v>
      </c>
      <c r="G371" s="118">
        <f t="shared" si="283"/>
        <v>8499.055116500274</v>
      </c>
      <c r="H371" s="118">
        <f aca="true" t="shared" si="289" ref="H371:P371">H344*H358*1000</f>
        <v>7267.409300973423</v>
      </c>
      <c r="I371" s="118">
        <f t="shared" si="289"/>
        <v>2975.089366560347</v>
      </c>
      <c r="J371" s="118">
        <f t="shared" si="289"/>
        <v>4921.235016760607</v>
      </c>
      <c r="K371" s="118">
        <f t="shared" si="289"/>
        <v>4965.109325973926</v>
      </c>
      <c r="L371" s="118">
        <f t="shared" si="289"/>
        <v>2758.909476680919</v>
      </c>
      <c r="M371" s="118">
        <f t="shared" si="289"/>
        <v>5324.649042784732</v>
      </c>
      <c r="N371" s="118">
        <f t="shared" si="289"/>
        <v>5507.489969067451</v>
      </c>
      <c r="O371" s="118">
        <f t="shared" si="289"/>
        <v>4615.453345706437</v>
      </c>
      <c r="P371" s="118">
        <f t="shared" si="289"/>
        <v>5156.946073855226</v>
      </c>
      <c r="Q371" s="118">
        <f t="shared" si="287"/>
        <v>64085.71964064711</v>
      </c>
      <c r="R371" s="118">
        <f t="shared" si="287"/>
        <v>5790.45110671872</v>
      </c>
      <c r="S371" s="118">
        <f t="shared" si="287"/>
        <v>6152.820360874231</v>
      </c>
      <c r="T371" s="118">
        <f t="shared" si="287"/>
        <v>6070.863035535886</v>
      </c>
      <c r="U371" s="118">
        <f t="shared" si="287"/>
        <v>5031.035997823079</v>
      </c>
      <c r="V371" s="118">
        <f t="shared" si="287"/>
        <v>4256.31177954202</v>
      </c>
      <c r="W371" s="118">
        <f t="shared" si="287"/>
        <v>4442.045814872913</v>
      </c>
      <c r="X371" s="118">
        <f t="shared" si="287"/>
        <v>0</v>
      </c>
      <c r="Y371" s="118">
        <f t="shared" si="287"/>
        <v>0</v>
      </c>
      <c r="Z371" s="118">
        <f t="shared" si="287"/>
        <v>0</v>
      </c>
      <c r="AA371" s="118">
        <f t="shared" si="287"/>
        <v>0</v>
      </c>
      <c r="AB371" s="118">
        <f t="shared" si="287"/>
        <v>0</v>
      </c>
      <c r="AC371" s="118">
        <f t="shared" si="287"/>
        <v>0</v>
      </c>
      <c r="AD371" s="118">
        <f t="shared" si="287"/>
        <v>0</v>
      </c>
      <c r="AF371" s="139"/>
      <c r="AG371" s="162"/>
    </row>
    <row r="372" spans="1:33" ht="11.25" customHeight="1">
      <c r="A372" s="256"/>
      <c r="B372" s="178" t="s">
        <v>168</v>
      </c>
      <c r="C372" s="175">
        <f t="shared" si="283"/>
        <v>200087.01173876986</v>
      </c>
      <c r="D372" s="118">
        <f t="shared" si="283"/>
        <v>67774.51614338036</v>
      </c>
      <c r="E372" s="118">
        <f t="shared" si="283"/>
        <v>5184.6119319295785</v>
      </c>
      <c r="F372" s="118">
        <f t="shared" si="283"/>
        <v>5111.741763330049</v>
      </c>
      <c r="G372" s="118">
        <f t="shared" si="283"/>
        <v>6296.3733949881425</v>
      </c>
      <c r="H372" s="118">
        <f aca="true" t="shared" si="290" ref="H372:P372">H345*H359*1000</f>
        <v>5785.304365053118</v>
      </c>
      <c r="I372" s="118">
        <f t="shared" si="290"/>
        <v>7407.182069735038</v>
      </c>
      <c r="J372" s="118">
        <f t="shared" si="290"/>
        <v>7983.964178696638</v>
      </c>
      <c r="K372" s="118">
        <f t="shared" si="290"/>
        <v>8055.143651315031</v>
      </c>
      <c r="L372" s="118">
        <f t="shared" si="290"/>
        <v>7726.194828377998</v>
      </c>
      <c r="M372" s="118">
        <f t="shared" si="290"/>
        <v>6260.577740650722</v>
      </c>
      <c r="N372" s="118">
        <f t="shared" si="290"/>
        <v>6920.2453825316725</v>
      </c>
      <c r="O372" s="118">
        <f t="shared" si="290"/>
        <v>5864.283996499014</v>
      </c>
      <c r="P372" s="118">
        <f t="shared" si="290"/>
        <v>5864.092921133172</v>
      </c>
      <c r="Q372" s="118">
        <f t="shared" si="287"/>
        <v>78274.11186165077</v>
      </c>
      <c r="R372" s="118">
        <f t="shared" si="287"/>
        <v>25212.6879606997</v>
      </c>
      <c r="S372" s="118">
        <f t="shared" si="287"/>
        <v>7191.44470670804</v>
      </c>
      <c r="T372" s="118">
        <f t="shared" si="287"/>
        <v>6379.9998379507715</v>
      </c>
      <c r="U372" s="118">
        <f t="shared" si="287"/>
        <v>5576.659862833576</v>
      </c>
      <c r="V372" s="118">
        <f t="shared" si="287"/>
        <v>6006.296571912809</v>
      </c>
      <c r="W372" s="118">
        <f t="shared" si="287"/>
        <v>7082.61287489969</v>
      </c>
      <c r="X372" s="118">
        <f t="shared" si="287"/>
        <v>0</v>
      </c>
      <c r="Y372" s="118">
        <f t="shared" si="287"/>
        <v>0</v>
      </c>
      <c r="Z372" s="118">
        <f t="shared" si="287"/>
        <v>0</v>
      </c>
      <c r="AA372" s="118">
        <f t="shared" si="287"/>
        <v>0</v>
      </c>
      <c r="AB372" s="118">
        <f t="shared" si="287"/>
        <v>0</v>
      </c>
      <c r="AC372" s="118">
        <f t="shared" si="287"/>
        <v>0</v>
      </c>
      <c r="AD372" s="118">
        <f t="shared" si="287"/>
        <v>0</v>
      </c>
      <c r="AF372" s="139"/>
      <c r="AG372" s="162"/>
    </row>
    <row r="373" spans="1:33" ht="11.25" customHeight="1">
      <c r="A373" s="256"/>
      <c r="B373" s="178" t="s">
        <v>169</v>
      </c>
      <c r="C373" s="175">
        <f t="shared" si="283"/>
        <v>75395.93738182912</v>
      </c>
      <c r="D373" s="118">
        <f t="shared" si="283"/>
        <v>89978.42621566121</v>
      </c>
      <c r="E373" s="118">
        <f t="shared" si="283"/>
        <v>5571.852220906705</v>
      </c>
      <c r="F373" s="118">
        <f t="shared" si="283"/>
        <v>7371.4587538218575</v>
      </c>
      <c r="G373" s="118">
        <f t="shared" si="283"/>
        <v>8822.548402978244</v>
      </c>
      <c r="H373" s="118">
        <f aca="true" t="shared" si="291" ref="H373:P373">H346*H360*1000</f>
        <v>7809.633616470003</v>
      </c>
      <c r="I373" s="118">
        <f t="shared" si="291"/>
        <v>5684.267389621421</v>
      </c>
      <c r="J373" s="118">
        <f t="shared" si="291"/>
        <v>10785.26077905775</v>
      </c>
      <c r="K373" s="118">
        <f t="shared" si="291"/>
        <v>10881.41466416079</v>
      </c>
      <c r="L373" s="118">
        <f t="shared" si="291"/>
        <v>10191.176765845326</v>
      </c>
      <c r="M373" s="118">
        <f t="shared" si="291"/>
        <v>7280.357427454026</v>
      </c>
      <c r="N373" s="118">
        <f t="shared" si="291"/>
        <v>2293.506827775729</v>
      </c>
      <c r="O373" s="118">
        <f t="shared" si="291"/>
        <v>890.1146454758339</v>
      </c>
      <c r="P373" s="118">
        <f t="shared" si="291"/>
        <v>510.8308215916141</v>
      </c>
      <c r="Q373" s="118">
        <f t="shared" si="287"/>
        <v>77386.61645168661</v>
      </c>
      <c r="R373" s="118">
        <f t="shared" si="287"/>
        <v>5499.154864222523</v>
      </c>
      <c r="S373" s="118">
        <f t="shared" si="287"/>
        <v>5467.2145191703</v>
      </c>
      <c r="T373" s="118">
        <f t="shared" si="287"/>
        <v>9544.722464927288</v>
      </c>
      <c r="U373" s="118">
        <f t="shared" si="287"/>
        <v>11143.959571039924</v>
      </c>
      <c r="V373" s="118">
        <f t="shared" si="287"/>
        <v>9067.446404084545</v>
      </c>
      <c r="W373" s="118">
        <f t="shared" si="287"/>
        <v>5552.61383604542</v>
      </c>
      <c r="X373" s="118">
        <f t="shared" si="287"/>
        <v>0</v>
      </c>
      <c r="Y373" s="118">
        <f t="shared" si="287"/>
        <v>0</v>
      </c>
      <c r="Z373" s="118">
        <f t="shared" si="287"/>
        <v>0</v>
      </c>
      <c r="AA373" s="118">
        <f t="shared" si="287"/>
        <v>0</v>
      </c>
      <c r="AB373" s="118">
        <f t="shared" si="287"/>
        <v>0</v>
      </c>
      <c r="AC373" s="118">
        <f t="shared" si="287"/>
        <v>0</v>
      </c>
      <c r="AD373" s="118">
        <f t="shared" si="287"/>
        <v>0</v>
      </c>
      <c r="AF373" s="139"/>
      <c r="AG373" s="162"/>
    </row>
    <row r="374" spans="1:33" ht="11.25" customHeight="1">
      <c r="A374" s="256"/>
      <c r="B374" s="178" t="s">
        <v>170</v>
      </c>
      <c r="C374" s="175">
        <f t="shared" si="283"/>
        <v>500171.90059679304</v>
      </c>
      <c r="D374" s="118">
        <f t="shared" si="283"/>
        <v>571288.0863890267</v>
      </c>
      <c r="E374" s="118">
        <f t="shared" si="283"/>
        <v>36558.39133182404</v>
      </c>
      <c r="F374" s="118">
        <f t="shared" si="283"/>
        <v>42980.7345854559</v>
      </c>
      <c r="G374" s="118">
        <f t="shared" si="283"/>
        <v>46353.616468976266</v>
      </c>
      <c r="H374" s="118">
        <f aca="true" t="shared" si="292" ref="H374:P374">H347*H361*1000</f>
        <v>47367.14133133148</v>
      </c>
      <c r="I374" s="118">
        <f t="shared" si="292"/>
        <v>61718.948823263236</v>
      </c>
      <c r="J374" s="118">
        <f t="shared" si="292"/>
        <v>46617.12574685744</v>
      </c>
      <c r="K374" s="118">
        <f t="shared" si="292"/>
        <v>47032.73162275809</v>
      </c>
      <c r="L374" s="118">
        <f t="shared" si="292"/>
        <v>53363.58490104418</v>
      </c>
      <c r="M374" s="118">
        <f t="shared" si="292"/>
        <v>58504.01650556815</v>
      </c>
      <c r="N374" s="118">
        <f t="shared" si="292"/>
        <v>44140.32517860432</v>
      </c>
      <c r="O374" s="118">
        <f t="shared" si="292"/>
        <v>47137.181184558285</v>
      </c>
      <c r="P374" s="118">
        <f t="shared" si="292"/>
        <v>50851.49754475866</v>
      </c>
      <c r="Q374" s="118">
        <f t="shared" si="287"/>
        <v>582017.1844645231</v>
      </c>
      <c r="R374" s="118">
        <f t="shared" si="287"/>
        <v>61022.07739770769</v>
      </c>
      <c r="S374" s="118">
        <f t="shared" si="287"/>
        <v>60791.22969693948</v>
      </c>
      <c r="T374" s="118">
        <f t="shared" si="287"/>
        <v>55127.022068672806</v>
      </c>
      <c r="U374" s="118">
        <f t="shared" si="287"/>
        <v>53266.93099650478</v>
      </c>
      <c r="V374" s="118">
        <f t="shared" si="287"/>
        <v>48677.566535274214</v>
      </c>
      <c r="W374" s="118">
        <f t="shared" si="287"/>
        <v>37235.98004020384</v>
      </c>
      <c r="X374" s="118">
        <f t="shared" si="287"/>
        <v>0</v>
      </c>
      <c r="Y374" s="118">
        <f t="shared" si="287"/>
        <v>0</v>
      </c>
      <c r="Z374" s="118">
        <f t="shared" si="287"/>
        <v>0</v>
      </c>
      <c r="AA374" s="118">
        <f t="shared" si="287"/>
        <v>0</v>
      </c>
      <c r="AB374" s="118">
        <f t="shared" si="287"/>
        <v>0</v>
      </c>
      <c r="AC374" s="118">
        <f t="shared" si="287"/>
        <v>0</v>
      </c>
      <c r="AD374" s="118">
        <f t="shared" si="287"/>
        <v>0</v>
      </c>
      <c r="AF374" s="139"/>
      <c r="AG374" s="162"/>
    </row>
    <row r="375" spans="1:33" ht="11.25" customHeight="1">
      <c r="A375" s="256"/>
      <c r="B375" s="178" t="s">
        <v>215</v>
      </c>
      <c r="C375" s="175">
        <f>C376+C377</f>
        <v>1933710.449681559</v>
      </c>
      <c r="D375" s="175">
        <f aca="true" t="shared" si="293" ref="D375:AD375">D376+D377</f>
        <v>2247768.4397454406</v>
      </c>
      <c r="E375" s="175">
        <f t="shared" si="293"/>
        <v>186556.88045868347</v>
      </c>
      <c r="F375" s="175">
        <f t="shared" si="293"/>
        <v>171556.68556167005</v>
      </c>
      <c r="G375" s="175">
        <f t="shared" si="293"/>
        <v>183364.75486904394</v>
      </c>
      <c r="H375" s="175">
        <f t="shared" si="293"/>
        <v>195689.42720915464</v>
      </c>
      <c r="I375" s="175">
        <f t="shared" si="293"/>
        <v>193120.99971669476</v>
      </c>
      <c r="J375" s="175">
        <f t="shared" si="293"/>
        <v>180764.05401309626</v>
      </c>
      <c r="K375" s="175">
        <f t="shared" si="293"/>
        <v>182375.62061648193</v>
      </c>
      <c r="L375" s="175">
        <f t="shared" si="293"/>
        <v>207809.19341344235</v>
      </c>
      <c r="M375" s="175">
        <f t="shared" si="293"/>
        <v>176947.91062000848</v>
      </c>
      <c r="N375" s="175">
        <f t="shared" si="293"/>
        <v>146387.51639994912</v>
      </c>
      <c r="O375" s="175">
        <f t="shared" si="293"/>
        <v>168166.55877483357</v>
      </c>
      <c r="P375" s="175">
        <f t="shared" si="293"/>
        <v>151849.0815846686</v>
      </c>
      <c r="Q375" s="175">
        <f t="shared" si="293"/>
        <v>2142538.424505553</v>
      </c>
      <c r="R375" s="175">
        <f t="shared" si="293"/>
        <v>120054.74916337291</v>
      </c>
      <c r="S375" s="175">
        <f t="shared" si="293"/>
        <v>156188.83749158296</v>
      </c>
      <c r="T375" s="175">
        <f t="shared" si="293"/>
        <v>132496.5404708223</v>
      </c>
      <c r="U375" s="175">
        <f t="shared" si="293"/>
        <v>150924.64458405616</v>
      </c>
      <c r="V375" s="175">
        <f t="shared" si="293"/>
        <v>147496.3805734514</v>
      </c>
      <c r="W375" s="175">
        <f t="shared" si="293"/>
        <v>128796.06198637822</v>
      </c>
      <c r="X375" s="175">
        <f t="shared" si="293"/>
        <v>0</v>
      </c>
      <c r="Y375" s="175">
        <f t="shared" si="293"/>
        <v>0</v>
      </c>
      <c r="Z375" s="175">
        <f t="shared" si="293"/>
        <v>0</v>
      </c>
      <c r="AA375" s="175">
        <f t="shared" si="293"/>
        <v>0</v>
      </c>
      <c r="AB375" s="175">
        <f t="shared" si="293"/>
        <v>0</v>
      </c>
      <c r="AC375" s="175">
        <f t="shared" si="293"/>
        <v>0</v>
      </c>
      <c r="AD375" s="175">
        <f t="shared" si="293"/>
        <v>0</v>
      </c>
      <c r="AF375" s="139"/>
      <c r="AG375" s="162"/>
    </row>
    <row r="376" spans="1:30" ht="11.25" customHeight="1">
      <c r="A376" s="256"/>
      <c r="B376" s="178" t="s">
        <v>171</v>
      </c>
      <c r="C376" s="175">
        <f aca="true" t="shared" si="294" ref="C376:G377">C348*C362*1000</f>
        <v>1204562.4320279618</v>
      </c>
      <c r="D376" s="118">
        <f t="shared" si="294"/>
        <v>1400197.9556253345</v>
      </c>
      <c r="E376" s="118">
        <f t="shared" si="294"/>
        <v>116211.50916046818</v>
      </c>
      <c r="F376" s="118">
        <f t="shared" si="294"/>
        <v>106867.46737333534</v>
      </c>
      <c r="G376" s="118">
        <f t="shared" si="294"/>
        <v>114223.04467022969</v>
      </c>
      <c r="H376" s="118">
        <f aca="true" t="shared" si="295" ref="H376:P376">H348*H362*1000</f>
        <v>121900.42847419903</v>
      </c>
      <c r="I376" s="118">
        <f t="shared" si="295"/>
        <v>120300.48300805417</v>
      </c>
      <c r="J376" s="118">
        <f t="shared" si="295"/>
        <v>112602.9952214958</v>
      </c>
      <c r="K376" s="118">
        <f t="shared" si="295"/>
        <v>113606.8852234705</v>
      </c>
      <c r="L376" s="118">
        <f t="shared" si="295"/>
        <v>129450.1705035971</v>
      </c>
      <c r="M376" s="118">
        <f t="shared" si="295"/>
        <v>110225.8125531691</v>
      </c>
      <c r="N376" s="118">
        <f t="shared" si="295"/>
        <v>91188.88652760508</v>
      </c>
      <c r="O376" s="118">
        <f t="shared" si="295"/>
        <v>104755.66238830908</v>
      </c>
      <c r="P376" s="118">
        <f t="shared" si="295"/>
        <v>94591.04854346857</v>
      </c>
      <c r="Q376" s="118">
        <f aca="true" t="shared" si="296" ref="Q376:AD376">Q348*Q362*1000</f>
        <v>1334647.230023902</v>
      </c>
      <c r="R376" s="118">
        <f t="shared" si="296"/>
        <v>74785.46783079862</v>
      </c>
      <c r="S376" s="118">
        <f t="shared" si="296"/>
        <v>97294.40412108433</v>
      </c>
      <c r="T376" s="118">
        <f t="shared" si="296"/>
        <v>82535.80832182388</v>
      </c>
      <c r="U376" s="118">
        <f t="shared" si="296"/>
        <v>94015.19082811222</v>
      </c>
      <c r="V376" s="118">
        <f t="shared" si="296"/>
        <v>91879.62909759146</v>
      </c>
      <c r="W376" s="118">
        <f t="shared" si="296"/>
        <v>80230.6765666414</v>
      </c>
      <c r="X376" s="118">
        <f t="shared" si="296"/>
        <v>0</v>
      </c>
      <c r="Y376" s="118">
        <f t="shared" si="296"/>
        <v>0</v>
      </c>
      <c r="Z376" s="118">
        <f t="shared" si="296"/>
        <v>0</v>
      </c>
      <c r="AA376" s="118">
        <f t="shared" si="296"/>
        <v>0</v>
      </c>
      <c r="AB376" s="118">
        <f t="shared" si="296"/>
        <v>0</v>
      </c>
      <c r="AC376" s="118">
        <f t="shared" si="296"/>
        <v>0</v>
      </c>
      <c r="AD376" s="118">
        <f t="shared" si="296"/>
        <v>0</v>
      </c>
    </row>
    <row r="377" spans="1:30" ht="11.25" customHeight="1">
      <c r="A377" s="256"/>
      <c r="B377" s="178" t="s">
        <v>118</v>
      </c>
      <c r="C377" s="175">
        <f t="shared" si="294"/>
        <v>729148.0176535973</v>
      </c>
      <c r="D377" s="118">
        <f t="shared" si="294"/>
        <v>847570.4841201061</v>
      </c>
      <c r="E377" s="118">
        <f t="shared" si="294"/>
        <v>70345.37129821531</v>
      </c>
      <c r="F377" s="118">
        <f t="shared" si="294"/>
        <v>64689.21818833472</v>
      </c>
      <c r="G377" s="118">
        <f t="shared" si="294"/>
        <v>69141.71019881427</v>
      </c>
      <c r="H377" s="118">
        <f aca="true" t="shared" si="297" ref="H377:P377">H349*H363*1000</f>
        <v>73788.99873495562</v>
      </c>
      <c r="I377" s="118">
        <f t="shared" si="297"/>
        <v>72820.5167086406</v>
      </c>
      <c r="J377" s="118">
        <f t="shared" si="297"/>
        <v>68161.05879160047</v>
      </c>
      <c r="K377" s="118">
        <f t="shared" si="297"/>
        <v>68768.73539301145</v>
      </c>
      <c r="L377" s="118">
        <f t="shared" si="297"/>
        <v>78359.02290984524</v>
      </c>
      <c r="M377" s="118">
        <f t="shared" si="297"/>
        <v>66722.09806683939</v>
      </c>
      <c r="N377" s="118">
        <f t="shared" si="297"/>
        <v>55198.62987234405</v>
      </c>
      <c r="O377" s="118">
        <f t="shared" si="297"/>
        <v>63410.896386524495</v>
      </c>
      <c r="P377" s="118">
        <f t="shared" si="297"/>
        <v>57258.033041200026</v>
      </c>
      <c r="Q377" s="118">
        <f aca="true" t="shared" si="298" ref="Q377:AD377">Q349*Q363*1000</f>
        <v>807891.1944816511</v>
      </c>
      <c r="R377" s="118">
        <f t="shared" si="298"/>
        <v>45269.28133257428</v>
      </c>
      <c r="S377" s="118">
        <f t="shared" si="298"/>
        <v>58894.43337049865</v>
      </c>
      <c r="T377" s="118">
        <f t="shared" si="298"/>
        <v>49960.732148998446</v>
      </c>
      <c r="U377" s="118">
        <f t="shared" si="298"/>
        <v>56909.453755943956</v>
      </c>
      <c r="V377" s="118">
        <f t="shared" si="298"/>
        <v>55616.75147585993</v>
      </c>
      <c r="W377" s="118">
        <f t="shared" si="298"/>
        <v>48565.38541973681</v>
      </c>
      <c r="X377" s="118">
        <f t="shared" si="298"/>
        <v>0</v>
      </c>
      <c r="Y377" s="118">
        <f t="shared" si="298"/>
        <v>0</v>
      </c>
      <c r="Z377" s="118">
        <f t="shared" si="298"/>
        <v>0</v>
      </c>
      <c r="AA377" s="118">
        <f t="shared" si="298"/>
        <v>0</v>
      </c>
      <c r="AB377" s="118">
        <f t="shared" si="298"/>
        <v>0</v>
      </c>
      <c r="AC377" s="118">
        <f t="shared" si="298"/>
        <v>0</v>
      </c>
      <c r="AD377" s="118">
        <f t="shared" si="298"/>
        <v>0</v>
      </c>
    </row>
    <row r="378" spans="1:30" ht="11.25" customHeight="1">
      <c r="A378" s="257"/>
      <c r="B378" s="178" t="s">
        <v>173</v>
      </c>
      <c r="C378" s="175">
        <f>SUM(C368:C377)</f>
        <v>8599629.115490489</v>
      </c>
      <c r="D378" s="118">
        <f>SUM(D368:D377)</f>
        <v>9170630.220807007</v>
      </c>
      <c r="E378" s="118">
        <f>SUM(E368:E377)</f>
        <v>750129.0448969095</v>
      </c>
      <c r="F378" s="118">
        <f>SUM(F368:F377)</f>
        <v>707453.435369037</v>
      </c>
      <c r="G378" s="118">
        <f>SUM(G368:G377)</f>
        <v>761859.5052378017</v>
      </c>
      <c r="H378" s="118">
        <f aca="true" t="shared" si="299" ref="H378:Q378">SUM(H368:H377)</f>
        <v>791590.6447192507</v>
      </c>
      <c r="I378" s="118">
        <f t="shared" si="299"/>
        <v>773973.8331889493</v>
      </c>
      <c r="J378" s="118">
        <f t="shared" si="299"/>
        <v>721796.9613870821</v>
      </c>
      <c r="K378" s="118">
        <f t="shared" si="299"/>
        <v>728232.0011617069</v>
      </c>
      <c r="L378" s="118">
        <f t="shared" si="299"/>
        <v>785898.6696281567</v>
      </c>
      <c r="M378" s="118">
        <f t="shared" si="299"/>
        <v>706107.497064817</v>
      </c>
      <c r="N378" s="118">
        <f t="shared" si="299"/>
        <v>616262.223762246</v>
      </c>
      <c r="O378" s="118">
        <f t="shared" si="299"/>
        <v>655269.4771779828</v>
      </c>
      <c r="P378" s="118">
        <f t="shared" si="299"/>
        <v>639202.0793658994</v>
      </c>
      <c r="Q378" s="118">
        <f t="shared" si="299"/>
        <v>8632326.121586422</v>
      </c>
      <c r="R378" s="118">
        <f aca="true" t="shared" si="300" ref="R378:AD378">SUM(R368:R377)</f>
        <v>618781.4610744112</v>
      </c>
      <c r="S378" s="118">
        <f t="shared" si="300"/>
        <v>701396.3391503049</v>
      </c>
      <c r="T378" s="118">
        <f t="shared" si="300"/>
        <v>637826.467754323</v>
      </c>
      <c r="U378" s="118">
        <f t="shared" si="300"/>
        <v>679776.2911359597</v>
      </c>
      <c r="V378" s="118">
        <f t="shared" si="300"/>
        <v>650088.4209024883</v>
      </c>
      <c r="W378" s="118">
        <f t="shared" si="300"/>
        <v>599475.5963246512</v>
      </c>
      <c r="X378" s="118">
        <f t="shared" si="300"/>
        <v>0</v>
      </c>
      <c r="Y378" s="118">
        <f t="shared" si="300"/>
        <v>0</v>
      </c>
      <c r="Z378" s="118">
        <f t="shared" si="300"/>
        <v>0</v>
      </c>
      <c r="AA378" s="118">
        <f t="shared" si="300"/>
        <v>0</v>
      </c>
      <c r="AB378" s="118">
        <f t="shared" si="300"/>
        <v>0</v>
      </c>
      <c r="AC378" s="118">
        <f t="shared" si="300"/>
        <v>0</v>
      </c>
      <c r="AD378" s="118">
        <f t="shared" si="300"/>
        <v>0</v>
      </c>
    </row>
    <row r="380" spans="3:23" ht="11.25"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</row>
    <row r="383" spans="3:8" ht="11.25">
      <c r="C383" s="183"/>
      <c r="D383" s="183"/>
      <c r="E383" s="183"/>
      <c r="F383" s="183"/>
      <c r="G383" s="183"/>
      <c r="H383" s="183"/>
    </row>
    <row r="384" spans="3:29" ht="11.25"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3:29" ht="11.25"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3:29" ht="11.25"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3:29" ht="11.25"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3:29" ht="11.25"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3:29" ht="11.25"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3:29" ht="11.25"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3:29" ht="11.25"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3:29" ht="11.25"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3:29" ht="11.25"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3:29" ht="11.25"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3:29" ht="11.25"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3:29" ht="11.25"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3:29" ht="11.25"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3:29" ht="11.25"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3:29" ht="11.25"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3:8" ht="11.25">
      <c r="C400" s="183"/>
      <c r="D400" s="183"/>
      <c r="E400" s="183"/>
      <c r="F400" s="183"/>
      <c r="G400" s="183"/>
      <c r="H400" s="183"/>
    </row>
    <row r="401" spans="3:8" ht="11.25">
      <c r="C401" s="183"/>
      <c r="D401" s="183"/>
      <c r="E401" s="183"/>
      <c r="F401" s="183"/>
      <c r="G401" s="183"/>
      <c r="H401" s="183"/>
    </row>
    <row r="402" ht="11.25">
      <c r="B402" s="183"/>
    </row>
    <row r="403" spans="1:30" s="145" customFormat="1" ht="13.5" customHeight="1">
      <c r="A403" s="255" t="s">
        <v>227</v>
      </c>
      <c r="B403" s="191" t="s">
        <v>191</v>
      </c>
      <c r="C403" s="192">
        <v>2016</v>
      </c>
      <c r="D403" s="192">
        <v>2017</v>
      </c>
      <c r="E403" s="188">
        <v>43101</v>
      </c>
      <c r="F403" s="189">
        <v>43132</v>
      </c>
      <c r="G403" s="189">
        <v>43160</v>
      </c>
      <c r="H403" s="189">
        <v>43191</v>
      </c>
      <c r="I403" s="189">
        <v>43221</v>
      </c>
      <c r="J403" s="189">
        <v>43252</v>
      </c>
      <c r="K403" s="189">
        <v>43282</v>
      </c>
      <c r="L403" s="189">
        <v>43313</v>
      </c>
      <c r="M403" s="189">
        <v>43344</v>
      </c>
      <c r="N403" s="189">
        <v>43374</v>
      </c>
      <c r="O403" s="189">
        <v>43405</v>
      </c>
      <c r="P403" s="189">
        <v>43435</v>
      </c>
      <c r="Q403" s="190">
        <v>2018</v>
      </c>
      <c r="R403" s="93">
        <v>43466</v>
      </c>
      <c r="S403" s="93">
        <v>43497</v>
      </c>
      <c r="T403" s="93">
        <v>43525</v>
      </c>
      <c r="U403" s="93">
        <v>43556</v>
      </c>
      <c r="V403" s="93">
        <v>43586</v>
      </c>
      <c r="W403" s="93">
        <v>43617</v>
      </c>
      <c r="X403" s="93">
        <v>43647</v>
      </c>
      <c r="Y403" s="93">
        <v>43678</v>
      </c>
      <c r="Z403" s="93">
        <v>43709</v>
      </c>
      <c r="AA403" s="93">
        <v>43739</v>
      </c>
      <c r="AB403" s="93">
        <v>43770</v>
      </c>
      <c r="AC403" s="93">
        <v>43800</v>
      </c>
      <c r="AD403" s="94">
        <v>2019</v>
      </c>
    </row>
    <row r="404" spans="1:30" ht="11.25" customHeight="1">
      <c r="A404" s="256"/>
      <c r="B404" s="173" t="s">
        <v>175</v>
      </c>
      <c r="C404" s="118">
        <f aca="true" t="shared" si="301" ref="C404:C410">C368</f>
        <v>2490456.6212363862</v>
      </c>
      <c r="D404" s="118">
        <f aca="true" t="shared" si="302" ref="D404:Q404">D368</f>
        <v>2504527.8418321107</v>
      </c>
      <c r="E404" s="118">
        <f t="shared" si="302"/>
        <v>216573.8637688343</v>
      </c>
      <c r="F404" s="118">
        <f t="shared" si="302"/>
        <v>202512.20381334453</v>
      </c>
      <c r="G404" s="118">
        <f t="shared" si="302"/>
        <v>219601.4946642289</v>
      </c>
      <c r="H404" s="118">
        <f t="shared" si="302"/>
        <v>213571.99348995197</v>
      </c>
      <c r="I404" s="118">
        <f t="shared" si="302"/>
        <v>196589.65662247714</v>
      </c>
      <c r="J404" s="118">
        <f t="shared" si="302"/>
        <v>185192.0569956808</v>
      </c>
      <c r="K404" s="118">
        <f t="shared" si="302"/>
        <v>186843.10059445357</v>
      </c>
      <c r="L404" s="118">
        <f t="shared" si="302"/>
        <v>187386.4027313384</v>
      </c>
      <c r="M404" s="118">
        <f t="shared" si="302"/>
        <v>173742.76057818788</v>
      </c>
      <c r="N404" s="118">
        <f t="shared" si="302"/>
        <v>157689.08445879907</v>
      </c>
      <c r="O404" s="118">
        <f t="shared" si="302"/>
        <v>150541.38841815098</v>
      </c>
      <c r="P404" s="118">
        <f t="shared" si="302"/>
        <v>169048.07915679482</v>
      </c>
      <c r="Q404" s="118">
        <f t="shared" si="302"/>
        <v>2258985.9666297836</v>
      </c>
      <c r="R404" s="118">
        <f aca="true" t="shared" si="303" ref="R404:AD404">R368</f>
        <v>172699.07409657718</v>
      </c>
      <c r="S404" s="118">
        <f t="shared" si="303"/>
        <v>184487.12366612043</v>
      </c>
      <c r="T404" s="118">
        <f t="shared" si="303"/>
        <v>176344.5291649292</v>
      </c>
      <c r="U404" s="118">
        <f t="shared" si="303"/>
        <v>177509.2513491642</v>
      </c>
      <c r="V404" s="118">
        <f t="shared" si="303"/>
        <v>172726.55530606868</v>
      </c>
      <c r="W404" s="118">
        <f t="shared" si="303"/>
        <v>182865.63184536324</v>
      </c>
      <c r="X404" s="118">
        <f t="shared" si="303"/>
        <v>0</v>
      </c>
      <c r="Y404" s="118">
        <f t="shared" si="303"/>
        <v>0</v>
      </c>
      <c r="Z404" s="118">
        <f t="shared" si="303"/>
        <v>0</v>
      </c>
      <c r="AA404" s="118">
        <f t="shared" si="303"/>
        <v>0</v>
      </c>
      <c r="AB404" s="118">
        <f t="shared" si="303"/>
        <v>0</v>
      </c>
      <c r="AC404" s="118">
        <f t="shared" si="303"/>
        <v>0</v>
      </c>
      <c r="AD404" s="118">
        <f t="shared" si="303"/>
        <v>0</v>
      </c>
    </row>
    <row r="405" spans="1:30" ht="11.25" customHeight="1">
      <c r="A405" s="256"/>
      <c r="B405" s="173" t="s">
        <v>165</v>
      </c>
      <c r="C405" s="118">
        <f t="shared" si="301"/>
        <v>589277.0038426626</v>
      </c>
      <c r="D405" s="118">
        <f aca="true" t="shared" si="304" ref="D405:Q405">D369</f>
        <v>556547.8860538092</v>
      </c>
      <c r="E405" s="118">
        <f t="shared" si="304"/>
        <v>41031.55011035684</v>
      </c>
      <c r="F405" s="118">
        <f t="shared" si="304"/>
        <v>37443.96758466886</v>
      </c>
      <c r="G405" s="118">
        <f t="shared" si="304"/>
        <v>39545.693199879366</v>
      </c>
      <c r="H405" s="118">
        <f t="shared" si="304"/>
        <v>42367.4343728401</v>
      </c>
      <c r="I405" s="118">
        <f t="shared" si="304"/>
        <v>37548.725539172614</v>
      </c>
      <c r="J405" s="118">
        <f t="shared" si="304"/>
        <v>39653.465432272715</v>
      </c>
      <c r="K405" s="118">
        <f t="shared" si="304"/>
        <v>40006.988155294464</v>
      </c>
      <c r="L405" s="118">
        <f t="shared" si="304"/>
        <v>38931.64636012307</v>
      </c>
      <c r="M405" s="118">
        <f t="shared" si="304"/>
        <v>30802.316486744992</v>
      </c>
      <c r="N405" s="118">
        <f t="shared" si="304"/>
        <v>39948.79020276408</v>
      </c>
      <c r="O405" s="118">
        <f t="shared" si="304"/>
        <v>35450.35114200365</v>
      </c>
      <c r="P405" s="118">
        <f t="shared" si="304"/>
        <v>41686.100341692865</v>
      </c>
      <c r="Q405" s="118">
        <f t="shared" si="304"/>
        <v>464609.28771009116</v>
      </c>
      <c r="R405" s="118">
        <f aca="true" t="shared" si="305" ref="R405:AD405">R369</f>
        <v>53271.16194701201</v>
      </c>
      <c r="S405" s="118">
        <f t="shared" si="305"/>
        <v>49274.988846463806</v>
      </c>
      <c r="T405" s="118">
        <f t="shared" si="305"/>
        <v>56419.29812458279</v>
      </c>
      <c r="U405" s="118">
        <f t="shared" si="305"/>
        <v>58852.73409179042</v>
      </c>
      <c r="V405" s="118">
        <f t="shared" si="305"/>
        <v>47063.66044452649</v>
      </c>
      <c r="W405" s="118">
        <f t="shared" si="305"/>
        <v>42888.35745202027</v>
      </c>
      <c r="X405" s="118">
        <f t="shared" si="305"/>
        <v>0</v>
      </c>
      <c r="Y405" s="118">
        <f t="shared" si="305"/>
        <v>0</v>
      </c>
      <c r="Z405" s="118">
        <f t="shared" si="305"/>
        <v>0</v>
      </c>
      <c r="AA405" s="118">
        <f t="shared" si="305"/>
        <v>0</v>
      </c>
      <c r="AB405" s="118">
        <f t="shared" si="305"/>
        <v>0</v>
      </c>
      <c r="AC405" s="118">
        <f t="shared" si="305"/>
        <v>0</v>
      </c>
      <c r="AD405" s="118">
        <f t="shared" si="305"/>
        <v>0</v>
      </c>
    </row>
    <row r="406" spans="1:30" ht="11.25" customHeight="1">
      <c r="A406" s="256"/>
      <c r="B406" s="173" t="s">
        <v>176</v>
      </c>
      <c r="C406" s="118">
        <f t="shared" si="301"/>
        <v>808771.1621469882</v>
      </c>
      <c r="D406" s="118">
        <f aca="true" t="shared" si="306" ref="D406:Q406">D370</f>
        <v>823906.3526914434</v>
      </c>
      <c r="E406" s="118">
        <f t="shared" si="306"/>
        <v>66750.27318948635</v>
      </c>
      <c r="F406" s="118">
        <f t="shared" si="306"/>
        <v>62344.98058195328</v>
      </c>
      <c r="G406" s="118">
        <f t="shared" si="306"/>
        <v>66011.21425216264</v>
      </c>
      <c r="H406" s="118">
        <f t="shared" si="306"/>
        <v>76042.87382432145</v>
      </c>
      <c r="I406" s="118">
        <f t="shared" si="306"/>
        <v>75807.96394472987</v>
      </c>
      <c r="J406" s="118">
        <f t="shared" si="306"/>
        <v>65115.74521156362</v>
      </c>
      <c r="K406" s="118">
        <f t="shared" si="306"/>
        <v>65696.27191478708</v>
      </c>
      <c r="L406" s="118">
        <f t="shared" si="306"/>
        <v>69922.36773786217</v>
      </c>
      <c r="M406" s="118">
        <f t="shared" si="306"/>
        <v>70296.99804340945</v>
      </c>
      <c r="N406" s="118">
        <f t="shared" si="306"/>
        <v>66987.7489428053</v>
      </c>
      <c r="O406" s="118">
        <f t="shared" si="306"/>
        <v>74437.58689592146</v>
      </c>
      <c r="P406" s="118">
        <f t="shared" si="306"/>
        <v>62386.36933673594</v>
      </c>
      <c r="Q406" s="118">
        <f t="shared" si="306"/>
        <v>821890.3858169323</v>
      </c>
      <c r="R406" s="118">
        <f aca="true" t="shared" si="307" ref="R406:AD406">R370</f>
        <v>55177.35537472745</v>
      </c>
      <c r="S406" s="118">
        <f t="shared" si="307"/>
        <v>75653.84237086256</v>
      </c>
      <c r="T406" s="118">
        <f t="shared" si="307"/>
        <v>62946.952116079636</v>
      </c>
      <c r="U406" s="118">
        <f t="shared" si="307"/>
        <v>66546.43009869143</v>
      </c>
      <c r="V406" s="118">
        <f t="shared" si="307"/>
        <v>67297.82271417673</v>
      </c>
      <c r="W406" s="118">
        <f t="shared" si="307"/>
        <v>61816.23048848933</v>
      </c>
      <c r="X406" s="118">
        <f t="shared" si="307"/>
        <v>0</v>
      </c>
      <c r="Y406" s="118">
        <f t="shared" si="307"/>
        <v>0</v>
      </c>
      <c r="Z406" s="118">
        <f t="shared" si="307"/>
        <v>0</v>
      </c>
      <c r="AA406" s="118">
        <f t="shared" si="307"/>
        <v>0</v>
      </c>
      <c r="AB406" s="118">
        <f t="shared" si="307"/>
        <v>0</v>
      </c>
      <c r="AC406" s="118">
        <f t="shared" si="307"/>
        <v>0</v>
      </c>
      <c r="AD406" s="118">
        <f t="shared" si="307"/>
        <v>0</v>
      </c>
    </row>
    <row r="407" spans="1:30" ht="11.25" customHeight="1">
      <c r="A407" s="256"/>
      <c r="B407" s="173" t="s">
        <v>167</v>
      </c>
      <c r="C407" s="118">
        <f t="shared" si="301"/>
        <v>68048.57918394067</v>
      </c>
      <c r="D407" s="118">
        <f aca="true" t="shared" si="308" ref="D407:Q407">D371</f>
        <v>61070.231990692446</v>
      </c>
      <c r="E407" s="118">
        <f t="shared" si="308"/>
        <v>5344.741426204567</v>
      </c>
      <c r="F407" s="118">
        <f t="shared" si="308"/>
        <v>6574.977163122319</v>
      </c>
      <c r="G407" s="118">
        <f t="shared" si="308"/>
        <v>8499.055116500274</v>
      </c>
      <c r="H407" s="118">
        <f t="shared" si="308"/>
        <v>7267.409300973423</v>
      </c>
      <c r="I407" s="118">
        <f t="shared" si="308"/>
        <v>2975.089366560347</v>
      </c>
      <c r="J407" s="118">
        <f t="shared" si="308"/>
        <v>4921.235016760607</v>
      </c>
      <c r="K407" s="118">
        <f t="shared" si="308"/>
        <v>4965.109325973926</v>
      </c>
      <c r="L407" s="118">
        <f t="shared" si="308"/>
        <v>2758.909476680919</v>
      </c>
      <c r="M407" s="118">
        <f t="shared" si="308"/>
        <v>5324.649042784732</v>
      </c>
      <c r="N407" s="118">
        <f t="shared" si="308"/>
        <v>5507.489969067451</v>
      </c>
      <c r="O407" s="118">
        <f t="shared" si="308"/>
        <v>4615.453345706437</v>
      </c>
      <c r="P407" s="118">
        <f t="shared" si="308"/>
        <v>5156.946073855226</v>
      </c>
      <c r="Q407" s="118">
        <f t="shared" si="308"/>
        <v>64085.71964064711</v>
      </c>
      <c r="R407" s="118">
        <f aca="true" t="shared" si="309" ref="R407:AD407">R371</f>
        <v>5790.45110671872</v>
      </c>
      <c r="S407" s="118">
        <f t="shared" si="309"/>
        <v>6152.820360874231</v>
      </c>
      <c r="T407" s="118">
        <f t="shared" si="309"/>
        <v>6070.863035535886</v>
      </c>
      <c r="U407" s="118">
        <f t="shared" si="309"/>
        <v>5031.035997823079</v>
      </c>
      <c r="V407" s="118">
        <f t="shared" si="309"/>
        <v>4256.31177954202</v>
      </c>
      <c r="W407" s="118">
        <f t="shared" si="309"/>
        <v>4442.045814872913</v>
      </c>
      <c r="X407" s="118">
        <f t="shared" si="309"/>
        <v>0</v>
      </c>
      <c r="Y407" s="118">
        <f t="shared" si="309"/>
        <v>0</v>
      </c>
      <c r="Z407" s="118">
        <f t="shared" si="309"/>
        <v>0</v>
      </c>
      <c r="AA407" s="118">
        <f t="shared" si="309"/>
        <v>0</v>
      </c>
      <c r="AB407" s="118">
        <f t="shared" si="309"/>
        <v>0</v>
      </c>
      <c r="AC407" s="118">
        <f t="shared" si="309"/>
        <v>0</v>
      </c>
      <c r="AD407" s="118">
        <f t="shared" si="309"/>
        <v>0</v>
      </c>
    </row>
    <row r="408" spans="1:30" ht="11.25" customHeight="1">
      <c r="A408" s="256"/>
      <c r="B408" s="173" t="s">
        <v>177</v>
      </c>
      <c r="C408" s="118">
        <f t="shared" si="301"/>
        <v>200087.01173876986</v>
      </c>
      <c r="D408" s="118">
        <f aca="true" t="shared" si="310" ref="D408:Q408">D372</f>
        <v>67774.51614338036</v>
      </c>
      <c r="E408" s="118">
        <f t="shared" si="310"/>
        <v>5184.6119319295785</v>
      </c>
      <c r="F408" s="118">
        <f t="shared" si="310"/>
        <v>5111.741763330049</v>
      </c>
      <c r="G408" s="118">
        <f t="shared" si="310"/>
        <v>6296.3733949881425</v>
      </c>
      <c r="H408" s="118">
        <f t="shared" si="310"/>
        <v>5785.304365053118</v>
      </c>
      <c r="I408" s="118">
        <f t="shared" si="310"/>
        <v>7407.182069735038</v>
      </c>
      <c r="J408" s="118">
        <f t="shared" si="310"/>
        <v>7983.964178696638</v>
      </c>
      <c r="K408" s="118">
        <f t="shared" si="310"/>
        <v>8055.143651315031</v>
      </c>
      <c r="L408" s="118">
        <f t="shared" si="310"/>
        <v>7726.194828377998</v>
      </c>
      <c r="M408" s="118">
        <f t="shared" si="310"/>
        <v>6260.577740650722</v>
      </c>
      <c r="N408" s="118">
        <f t="shared" si="310"/>
        <v>6920.2453825316725</v>
      </c>
      <c r="O408" s="118">
        <f t="shared" si="310"/>
        <v>5864.283996499014</v>
      </c>
      <c r="P408" s="118">
        <f t="shared" si="310"/>
        <v>5864.092921133172</v>
      </c>
      <c r="Q408" s="118">
        <f t="shared" si="310"/>
        <v>78274.11186165077</v>
      </c>
      <c r="R408" s="118">
        <f aca="true" t="shared" si="311" ref="R408:AD408">R372</f>
        <v>25212.6879606997</v>
      </c>
      <c r="S408" s="118">
        <f t="shared" si="311"/>
        <v>7191.44470670804</v>
      </c>
      <c r="T408" s="118">
        <f t="shared" si="311"/>
        <v>6379.9998379507715</v>
      </c>
      <c r="U408" s="118">
        <f t="shared" si="311"/>
        <v>5576.659862833576</v>
      </c>
      <c r="V408" s="118">
        <f t="shared" si="311"/>
        <v>6006.296571912809</v>
      </c>
      <c r="W408" s="118">
        <f t="shared" si="311"/>
        <v>7082.61287489969</v>
      </c>
      <c r="X408" s="118">
        <f t="shared" si="311"/>
        <v>0</v>
      </c>
      <c r="Y408" s="118">
        <f t="shared" si="311"/>
        <v>0</v>
      </c>
      <c r="Z408" s="118">
        <f t="shared" si="311"/>
        <v>0</v>
      </c>
      <c r="AA408" s="118">
        <f t="shared" si="311"/>
        <v>0</v>
      </c>
      <c r="AB408" s="118">
        <f t="shared" si="311"/>
        <v>0</v>
      </c>
      <c r="AC408" s="118">
        <f t="shared" si="311"/>
        <v>0</v>
      </c>
      <c r="AD408" s="118">
        <f t="shared" si="311"/>
        <v>0</v>
      </c>
    </row>
    <row r="409" spans="1:30" ht="11.25" customHeight="1">
      <c r="A409" s="256"/>
      <c r="B409" s="173" t="s">
        <v>178</v>
      </c>
      <c r="C409" s="118">
        <f t="shared" si="301"/>
        <v>75395.93738182912</v>
      </c>
      <c r="D409" s="118">
        <f aca="true" t="shared" si="312" ref="D409:Q409">D373</f>
        <v>89978.42621566121</v>
      </c>
      <c r="E409" s="118">
        <f t="shared" si="312"/>
        <v>5571.852220906705</v>
      </c>
      <c r="F409" s="118">
        <f t="shared" si="312"/>
        <v>7371.4587538218575</v>
      </c>
      <c r="G409" s="118">
        <f t="shared" si="312"/>
        <v>8822.548402978244</v>
      </c>
      <c r="H409" s="118">
        <f t="shared" si="312"/>
        <v>7809.633616470003</v>
      </c>
      <c r="I409" s="118">
        <f t="shared" si="312"/>
        <v>5684.267389621421</v>
      </c>
      <c r="J409" s="118">
        <f t="shared" si="312"/>
        <v>10785.26077905775</v>
      </c>
      <c r="K409" s="118">
        <f t="shared" si="312"/>
        <v>10881.41466416079</v>
      </c>
      <c r="L409" s="118">
        <f t="shared" si="312"/>
        <v>10191.176765845326</v>
      </c>
      <c r="M409" s="118">
        <f t="shared" si="312"/>
        <v>7280.357427454026</v>
      </c>
      <c r="N409" s="118">
        <f t="shared" si="312"/>
        <v>2293.506827775729</v>
      </c>
      <c r="O409" s="118">
        <f t="shared" si="312"/>
        <v>890.1146454758339</v>
      </c>
      <c r="P409" s="118">
        <f t="shared" si="312"/>
        <v>510.8308215916141</v>
      </c>
      <c r="Q409" s="118">
        <f t="shared" si="312"/>
        <v>77386.61645168661</v>
      </c>
      <c r="R409" s="118">
        <f aca="true" t="shared" si="313" ref="R409:AD409">R373</f>
        <v>5499.154864222523</v>
      </c>
      <c r="S409" s="118">
        <f t="shared" si="313"/>
        <v>5467.2145191703</v>
      </c>
      <c r="T409" s="118">
        <f t="shared" si="313"/>
        <v>9544.722464927288</v>
      </c>
      <c r="U409" s="118">
        <f t="shared" si="313"/>
        <v>11143.959571039924</v>
      </c>
      <c r="V409" s="118">
        <f t="shared" si="313"/>
        <v>9067.446404084545</v>
      </c>
      <c r="W409" s="118">
        <f t="shared" si="313"/>
        <v>5552.61383604542</v>
      </c>
      <c r="X409" s="118">
        <f t="shared" si="313"/>
        <v>0</v>
      </c>
      <c r="Y409" s="118">
        <f t="shared" si="313"/>
        <v>0</v>
      </c>
      <c r="Z409" s="118">
        <f t="shared" si="313"/>
        <v>0</v>
      </c>
      <c r="AA409" s="118">
        <f t="shared" si="313"/>
        <v>0</v>
      </c>
      <c r="AB409" s="118">
        <f t="shared" si="313"/>
        <v>0</v>
      </c>
      <c r="AC409" s="118">
        <f t="shared" si="313"/>
        <v>0</v>
      </c>
      <c r="AD409" s="118">
        <f t="shared" si="313"/>
        <v>0</v>
      </c>
    </row>
    <row r="410" spans="1:30" ht="11.25" customHeight="1">
      <c r="A410" s="256"/>
      <c r="B410" s="173" t="s">
        <v>170</v>
      </c>
      <c r="C410" s="118">
        <f t="shared" si="301"/>
        <v>500171.90059679304</v>
      </c>
      <c r="D410" s="118">
        <f aca="true" t="shared" si="314" ref="D410:Q410">D374</f>
        <v>571288.0863890267</v>
      </c>
      <c r="E410" s="118">
        <f t="shared" si="314"/>
        <v>36558.39133182404</v>
      </c>
      <c r="F410" s="118">
        <f t="shared" si="314"/>
        <v>42980.7345854559</v>
      </c>
      <c r="G410" s="118">
        <f t="shared" si="314"/>
        <v>46353.616468976266</v>
      </c>
      <c r="H410" s="118">
        <f t="shared" si="314"/>
        <v>47367.14133133148</v>
      </c>
      <c r="I410" s="118">
        <f t="shared" si="314"/>
        <v>61718.948823263236</v>
      </c>
      <c r="J410" s="118">
        <f t="shared" si="314"/>
        <v>46617.12574685744</v>
      </c>
      <c r="K410" s="118">
        <f t="shared" si="314"/>
        <v>47032.73162275809</v>
      </c>
      <c r="L410" s="118">
        <f t="shared" si="314"/>
        <v>53363.58490104418</v>
      </c>
      <c r="M410" s="118">
        <f t="shared" si="314"/>
        <v>58504.01650556815</v>
      </c>
      <c r="N410" s="118">
        <f t="shared" si="314"/>
        <v>44140.32517860432</v>
      </c>
      <c r="O410" s="118">
        <f t="shared" si="314"/>
        <v>47137.181184558285</v>
      </c>
      <c r="P410" s="118">
        <f t="shared" si="314"/>
        <v>50851.49754475866</v>
      </c>
      <c r="Q410" s="118">
        <f t="shared" si="314"/>
        <v>582017.1844645231</v>
      </c>
      <c r="R410" s="118">
        <f aca="true" t="shared" si="315" ref="R410:AD410">R374</f>
        <v>61022.07739770769</v>
      </c>
      <c r="S410" s="118">
        <f t="shared" si="315"/>
        <v>60791.22969693948</v>
      </c>
      <c r="T410" s="118">
        <f t="shared" si="315"/>
        <v>55127.022068672806</v>
      </c>
      <c r="U410" s="118">
        <f t="shared" si="315"/>
        <v>53266.93099650478</v>
      </c>
      <c r="V410" s="118">
        <f t="shared" si="315"/>
        <v>48677.566535274214</v>
      </c>
      <c r="W410" s="118">
        <f t="shared" si="315"/>
        <v>37235.98004020384</v>
      </c>
      <c r="X410" s="118">
        <f t="shared" si="315"/>
        <v>0</v>
      </c>
      <c r="Y410" s="118">
        <f t="shared" si="315"/>
        <v>0</v>
      </c>
      <c r="Z410" s="118">
        <f t="shared" si="315"/>
        <v>0</v>
      </c>
      <c r="AA410" s="118">
        <f t="shared" si="315"/>
        <v>0</v>
      </c>
      <c r="AB410" s="118">
        <f t="shared" si="315"/>
        <v>0</v>
      </c>
      <c r="AC410" s="118">
        <f t="shared" si="315"/>
        <v>0</v>
      </c>
      <c r="AD410" s="118">
        <f t="shared" si="315"/>
        <v>0</v>
      </c>
    </row>
    <row r="411" spans="1:30" ht="11.25" customHeight="1">
      <c r="A411" s="256"/>
      <c r="B411" s="173" t="s">
        <v>216</v>
      </c>
      <c r="C411" s="118">
        <f aca="true" t="shared" si="316" ref="C411:Q411">C376</f>
        <v>1204562.4320279618</v>
      </c>
      <c r="D411" s="118">
        <f t="shared" si="316"/>
        <v>1400197.9556253345</v>
      </c>
      <c r="E411" s="118">
        <f t="shared" si="316"/>
        <v>116211.50916046818</v>
      </c>
      <c r="F411" s="118">
        <f t="shared" si="316"/>
        <v>106867.46737333534</v>
      </c>
      <c r="G411" s="118">
        <f t="shared" si="316"/>
        <v>114223.04467022969</v>
      </c>
      <c r="H411" s="118">
        <f t="shared" si="316"/>
        <v>121900.42847419903</v>
      </c>
      <c r="I411" s="118">
        <f t="shared" si="316"/>
        <v>120300.48300805417</v>
      </c>
      <c r="J411" s="118">
        <f t="shared" si="316"/>
        <v>112602.9952214958</v>
      </c>
      <c r="K411" s="118">
        <f t="shared" si="316"/>
        <v>113606.8852234705</v>
      </c>
      <c r="L411" s="118">
        <f t="shared" si="316"/>
        <v>129450.1705035971</v>
      </c>
      <c r="M411" s="118">
        <f t="shared" si="316"/>
        <v>110225.8125531691</v>
      </c>
      <c r="N411" s="118">
        <f t="shared" si="316"/>
        <v>91188.88652760508</v>
      </c>
      <c r="O411" s="118">
        <f t="shared" si="316"/>
        <v>104755.66238830908</v>
      </c>
      <c r="P411" s="118">
        <f t="shared" si="316"/>
        <v>94591.04854346857</v>
      </c>
      <c r="Q411" s="118">
        <f t="shared" si="316"/>
        <v>1334647.230023902</v>
      </c>
      <c r="R411" s="118">
        <f aca="true" t="shared" si="317" ref="R411:AD411">R376</f>
        <v>74785.46783079862</v>
      </c>
      <c r="S411" s="118">
        <f t="shared" si="317"/>
        <v>97294.40412108433</v>
      </c>
      <c r="T411" s="118">
        <f t="shared" si="317"/>
        <v>82535.80832182388</v>
      </c>
      <c r="U411" s="118">
        <f t="shared" si="317"/>
        <v>94015.19082811222</v>
      </c>
      <c r="V411" s="118">
        <f t="shared" si="317"/>
        <v>91879.62909759146</v>
      </c>
      <c r="W411" s="118">
        <f t="shared" si="317"/>
        <v>80230.6765666414</v>
      </c>
      <c r="X411" s="118">
        <f t="shared" si="317"/>
        <v>0</v>
      </c>
      <c r="Y411" s="118">
        <f t="shared" si="317"/>
        <v>0</v>
      </c>
      <c r="Z411" s="118">
        <f t="shared" si="317"/>
        <v>0</v>
      </c>
      <c r="AA411" s="118">
        <f t="shared" si="317"/>
        <v>0</v>
      </c>
      <c r="AB411" s="118">
        <f t="shared" si="317"/>
        <v>0</v>
      </c>
      <c r="AC411" s="118">
        <f t="shared" si="317"/>
        <v>0</v>
      </c>
      <c r="AD411" s="118">
        <f t="shared" si="317"/>
        <v>0</v>
      </c>
    </row>
    <row r="412" spans="1:30" ht="11.25" customHeight="1">
      <c r="A412" s="257"/>
      <c r="B412" s="173" t="s">
        <v>173</v>
      </c>
      <c r="C412" s="118">
        <f aca="true" t="shared" si="318" ref="C412:Q412">SUM(C404:C411)</f>
        <v>5936770.648155332</v>
      </c>
      <c r="D412" s="118">
        <f t="shared" si="318"/>
        <v>6075291.296941459</v>
      </c>
      <c r="E412" s="118">
        <f t="shared" si="318"/>
        <v>493226.7931400106</v>
      </c>
      <c r="F412" s="118">
        <f t="shared" si="318"/>
        <v>471207.53161903215</v>
      </c>
      <c r="G412" s="118">
        <f t="shared" si="318"/>
        <v>509353.0401699435</v>
      </c>
      <c r="H412" s="118">
        <f t="shared" si="318"/>
        <v>522112.2187751405</v>
      </c>
      <c r="I412" s="118">
        <f t="shared" si="318"/>
        <v>508032.31676361384</v>
      </c>
      <c r="J412" s="118">
        <f t="shared" si="318"/>
        <v>472871.8485823853</v>
      </c>
      <c r="K412" s="118">
        <f t="shared" si="318"/>
        <v>477087.64515221346</v>
      </c>
      <c r="L412" s="118">
        <f t="shared" si="318"/>
        <v>499730.4533048691</v>
      </c>
      <c r="M412" s="118">
        <f t="shared" si="318"/>
        <v>462437.48837796913</v>
      </c>
      <c r="N412" s="118">
        <f t="shared" si="318"/>
        <v>414676.0774899527</v>
      </c>
      <c r="O412" s="118">
        <f t="shared" si="318"/>
        <v>423692.02201662475</v>
      </c>
      <c r="P412" s="118">
        <f t="shared" si="318"/>
        <v>430094.9647400308</v>
      </c>
      <c r="Q412" s="118">
        <f t="shared" si="318"/>
        <v>5681896.502599217</v>
      </c>
      <c r="R412" s="118">
        <f aca="true" t="shared" si="319" ref="R412:AD412">SUM(R404:R411)</f>
        <v>453457.43057846394</v>
      </c>
      <c r="S412" s="118">
        <f t="shared" si="319"/>
        <v>486313.0682882231</v>
      </c>
      <c r="T412" s="118">
        <f t="shared" si="319"/>
        <v>455369.1951345023</v>
      </c>
      <c r="U412" s="118">
        <f t="shared" si="319"/>
        <v>471942.19279595965</v>
      </c>
      <c r="V412" s="118">
        <f t="shared" si="319"/>
        <v>446975.288853177</v>
      </c>
      <c r="W412" s="118">
        <f t="shared" si="319"/>
        <v>422114.14891853614</v>
      </c>
      <c r="X412" s="118">
        <f t="shared" si="319"/>
        <v>0</v>
      </c>
      <c r="Y412" s="118">
        <f t="shared" si="319"/>
        <v>0</v>
      </c>
      <c r="Z412" s="118">
        <f t="shared" si="319"/>
        <v>0</v>
      </c>
      <c r="AA412" s="118">
        <f t="shared" si="319"/>
        <v>0</v>
      </c>
      <c r="AB412" s="118">
        <f t="shared" si="319"/>
        <v>0</v>
      </c>
      <c r="AC412" s="118">
        <f t="shared" si="319"/>
        <v>0</v>
      </c>
      <c r="AD412" s="118">
        <f t="shared" si="319"/>
        <v>0</v>
      </c>
    </row>
    <row r="413" spans="1:29" ht="11.25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 spans="1:29" ht="11.25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 spans="1:29" ht="11.25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 spans="1:29" ht="11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 spans="1:28" ht="11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</row>
    <row r="418" spans="1:29" ht="11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 spans="1:29" ht="11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29" ht="11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 spans="1:29" ht="11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 spans="1:29" ht="11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 spans="1:29" ht="11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11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 spans="1:29" ht="11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 spans="1:29" ht="11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 spans="1:29" ht="11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 spans="1:29" ht="11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11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 spans="1:29" ht="11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 spans="1:29" ht="11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 spans="1:29" ht="11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 spans="1:29" ht="11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 spans="1:29" ht="11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 spans="1:29" ht="11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 spans="1:29" ht="11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 spans="1:29" ht="11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 spans="1:20" ht="11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6:19" ht="11.25">
      <c r="P439" s="186"/>
      <c r="Q439" s="186"/>
      <c r="R439" s="186"/>
      <c r="S439" s="186"/>
    </row>
    <row r="440" spans="1:30" ht="11.25">
      <c r="A440" s="255" t="s">
        <v>219</v>
      </c>
      <c r="B440" s="179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1"/>
    </row>
    <row r="441" spans="1:30" ht="11.25">
      <c r="A441" s="256"/>
      <c r="B441" s="182" t="s">
        <v>24</v>
      </c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4"/>
    </row>
    <row r="442" spans="1:30" ht="11.25">
      <c r="A442" s="256"/>
      <c r="B442" s="182"/>
      <c r="C442" s="192">
        <v>2016</v>
      </c>
      <c r="D442" s="192">
        <v>2017</v>
      </c>
      <c r="E442" s="188">
        <v>43101</v>
      </c>
      <c r="F442" s="189">
        <v>43132</v>
      </c>
      <c r="G442" s="189">
        <v>43160</v>
      </c>
      <c r="H442" s="189">
        <v>43191</v>
      </c>
      <c r="I442" s="189">
        <v>43221</v>
      </c>
      <c r="J442" s="189">
        <v>43252</v>
      </c>
      <c r="K442" s="189">
        <v>43282</v>
      </c>
      <c r="L442" s="189">
        <v>43313</v>
      </c>
      <c r="M442" s="189">
        <v>43344</v>
      </c>
      <c r="N442" s="189">
        <v>43374</v>
      </c>
      <c r="O442" s="189">
        <v>43405</v>
      </c>
      <c r="P442" s="189">
        <v>43435</v>
      </c>
      <c r="Q442" s="190">
        <v>2018</v>
      </c>
      <c r="R442" s="93">
        <v>43466</v>
      </c>
      <c r="S442" s="93">
        <v>43497</v>
      </c>
      <c r="T442" s="93">
        <v>43525</v>
      </c>
      <c r="U442" s="93">
        <v>43556</v>
      </c>
      <c r="V442" s="93">
        <v>43586</v>
      </c>
      <c r="W442" s="93">
        <v>43617</v>
      </c>
      <c r="X442" s="93">
        <v>43647</v>
      </c>
      <c r="Y442" s="93">
        <v>43678</v>
      </c>
      <c r="Z442" s="93">
        <v>43709</v>
      </c>
      <c r="AA442" s="93">
        <v>43739</v>
      </c>
      <c r="AB442" s="93">
        <v>43770</v>
      </c>
      <c r="AC442" s="93">
        <v>43800</v>
      </c>
      <c r="AD442" s="233">
        <v>2019</v>
      </c>
    </row>
    <row r="443" spans="1:30" ht="11.25">
      <c r="A443" s="256"/>
      <c r="B443" s="126" t="str">
        <f aca="true" t="shared" si="320" ref="B443:G443">B332</f>
        <v>Total Leche Disponible Tn</v>
      </c>
      <c r="C443" s="118">
        <f t="shared" si="320"/>
        <v>6894159.92879</v>
      </c>
      <c r="D443" s="118">
        <f t="shared" si="320"/>
        <v>7046712.874740001</v>
      </c>
      <c r="E443" s="118">
        <f t="shared" si="320"/>
        <v>614088.193546</v>
      </c>
      <c r="F443" s="118">
        <f t="shared" si="320"/>
        <v>561797.6116599999</v>
      </c>
      <c r="G443" s="118">
        <f t="shared" si="320"/>
        <v>630231.841571</v>
      </c>
      <c r="H443" s="118">
        <f aca="true" t="shared" si="321" ref="H443:Q443">H332</f>
        <v>613396.92243</v>
      </c>
      <c r="I443" s="118">
        <f t="shared" si="321"/>
        <v>638535.6700800001</v>
      </c>
      <c r="J443" s="118">
        <f t="shared" si="321"/>
        <v>601321.88658</v>
      </c>
      <c r="K443" s="118">
        <f t="shared" si="321"/>
        <v>604854.030842</v>
      </c>
      <c r="L443" s="118">
        <f t="shared" si="321"/>
        <v>582627.324757</v>
      </c>
      <c r="M443" s="118">
        <f t="shared" si="321"/>
        <v>553570.060981</v>
      </c>
      <c r="N443" s="118">
        <f t="shared" si="321"/>
        <v>574472.245368</v>
      </c>
      <c r="O443" s="118">
        <f t="shared" si="321"/>
        <v>553606.355755</v>
      </c>
      <c r="P443" s="118">
        <f t="shared" si="321"/>
        <v>587005.66789</v>
      </c>
      <c r="Q443" s="118">
        <f t="shared" si="321"/>
        <v>7115507.811460001</v>
      </c>
      <c r="R443" s="118">
        <f aca="true" t="shared" si="322" ref="R443:AD443">R332</f>
        <v>601432.73684</v>
      </c>
      <c r="S443" s="118">
        <f t="shared" si="322"/>
        <v>558968.2993760001</v>
      </c>
      <c r="T443" s="118">
        <f t="shared" si="322"/>
        <v>633046.79219</v>
      </c>
      <c r="U443" s="118">
        <f t="shared" si="322"/>
        <v>625325.222054</v>
      </c>
      <c r="V443" s="118">
        <f t="shared" si="322"/>
        <v>642342.393979</v>
      </c>
      <c r="W443" s="118">
        <f t="shared" si="322"/>
        <v>604071.42001</v>
      </c>
      <c r="X443" s="118">
        <f t="shared" si="322"/>
        <v>0</v>
      </c>
      <c r="Y443" s="118">
        <f t="shared" si="322"/>
        <v>0</v>
      </c>
      <c r="Z443" s="118">
        <f t="shared" si="322"/>
        <v>0</v>
      </c>
      <c r="AA443" s="118">
        <f t="shared" si="322"/>
        <v>0</v>
      </c>
      <c r="AB443" s="118">
        <f t="shared" si="322"/>
        <v>0</v>
      </c>
      <c r="AC443" s="118">
        <f t="shared" si="322"/>
        <v>0</v>
      </c>
      <c r="AD443" s="118">
        <f t="shared" si="322"/>
        <v>3668646.3</v>
      </c>
    </row>
    <row r="444" spans="1:30" ht="11.25">
      <c r="A444" s="256"/>
      <c r="B444" s="236" t="s">
        <v>217</v>
      </c>
      <c r="C444" s="118">
        <f>C311</f>
        <v>1387748.435916684</v>
      </c>
      <c r="D444" s="234">
        <f>D311</f>
        <v>740033.8397671306</v>
      </c>
      <c r="E444" s="118">
        <f>E311</f>
        <v>118072.55813363715</v>
      </c>
      <c r="F444" s="118">
        <f>F311</f>
        <v>119579.4066362025</v>
      </c>
      <c r="G444" s="118">
        <f>G311</f>
        <v>131062.38599807188</v>
      </c>
      <c r="H444" s="118">
        <f aca="true" t="shared" si="323" ref="H444:Q444">H311</f>
        <v>142976.64709653976</v>
      </c>
      <c r="I444" s="118">
        <f t="shared" si="323"/>
        <v>150464.76021372614</v>
      </c>
      <c r="J444" s="118">
        <f t="shared" si="323"/>
        <v>131085.7609359208</v>
      </c>
      <c r="K444" s="118">
        <f t="shared" si="323"/>
        <v>126557.65648524086</v>
      </c>
      <c r="L444" s="118">
        <f t="shared" si="323"/>
        <v>137372.66056768954</v>
      </c>
      <c r="M444" s="118">
        <f t="shared" si="323"/>
        <v>142207.1584514188</v>
      </c>
      <c r="N444" s="235">
        <f>N311</f>
        <v>3494.949674801496</v>
      </c>
      <c r="O444" s="118">
        <f t="shared" si="323"/>
        <v>120627.60717196201</v>
      </c>
      <c r="P444" s="118">
        <f t="shared" si="323"/>
        <v>116059.40164179509</v>
      </c>
      <c r="Q444" s="118">
        <f t="shared" si="323"/>
        <v>1436430.766707084</v>
      </c>
      <c r="R444" s="118">
        <f aca="true" t="shared" si="324" ref="R444:AD444">R311</f>
        <v>118841.7171318607</v>
      </c>
      <c r="S444" s="118">
        <f t="shared" si="324"/>
        <v>139597.29759465827</v>
      </c>
      <c r="T444" s="118">
        <f t="shared" si="324"/>
        <v>91477.95194688551</v>
      </c>
      <c r="U444" s="118">
        <f t="shared" si="324"/>
        <v>123892.90814342636</v>
      </c>
      <c r="V444" s="221">
        <f t="shared" si="324"/>
        <v>231607.70842226074</v>
      </c>
      <c r="W444" s="118">
        <f t="shared" si="324"/>
        <v>110705.95924641647</v>
      </c>
      <c r="X444" s="118">
        <f t="shared" si="324"/>
        <v>0</v>
      </c>
      <c r="Y444" s="118">
        <f t="shared" si="324"/>
        <v>0</v>
      </c>
      <c r="Z444" s="118">
        <f t="shared" si="324"/>
        <v>0</v>
      </c>
      <c r="AA444" s="118">
        <f t="shared" si="324"/>
        <v>0</v>
      </c>
      <c r="AB444" s="118">
        <f t="shared" si="324"/>
        <v>0</v>
      </c>
      <c r="AC444" s="118">
        <f t="shared" si="324"/>
        <v>0</v>
      </c>
      <c r="AD444" s="118">
        <f t="shared" si="324"/>
        <v>0</v>
      </c>
    </row>
    <row r="445" spans="1:30" ht="11.25">
      <c r="A445" s="256"/>
      <c r="B445" s="126" t="s">
        <v>218</v>
      </c>
      <c r="C445" s="118">
        <f>SUM(C443:C444)</f>
        <v>8281908.364706684</v>
      </c>
      <c r="D445" s="118">
        <f>SUM(D443:D444)</f>
        <v>7786746.714507131</v>
      </c>
      <c r="E445" s="118">
        <f>SUM(E443:E444)</f>
        <v>732160.7516796372</v>
      </c>
      <c r="F445" s="118">
        <f>SUM(F443:F444)</f>
        <v>681377.0182962024</v>
      </c>
      <c r="G445" s="118">
        <f>SUM(G443:G444)</f>
        <v>761294.2275690719</v>
      </c>
      <c r="H445" s="118">
        <f aca="true" t="shared" si="325" ref="H445:Q445">SUM(H443:H444)</f>
        <v>756373.5695265398</v>
      </c>
      <c r="I445" s="118">
        <f t="shared" si="325"/>
        <v>789000.4302937263</v>
      </c>
      <c r="J445" s="118">
        <f t="shared" si="325"/>
        <v>732407.6475159209</v>
      </c>
      <c r="K445" s="118">
        <f t="shared" si="325"/>
        <v>731411.687327241</v>
      </c>
      <c r="L445" s="118">
        <f t="shared" si="325"/>
        <v>719999.9853246895</v>
      </c>
      <c r="M445" s="118">
        <f t="shared" si="325"/>
        <v>695777.2194324187</v>
      </c>
      <c r="N445" s="118">
        <f t="shared" si="325"/>
        <v>577967.1950428016</v>
      </c>
      <c r="O445" s="118">
        <f t="shared" si="325"/>
        <v>674233.9629269621</v>
      </c>
      <c r="P445" s="118">
        <f t="shared" si="325"/>
        <v>703065.0695317951</v>
      </c>
      <c r="Q445" s="118">
        <f t="shared" si="325"/>
        <v>8551938.578167085</v>
      </c>
      <c r="R445" s="118">
        <f aca="true" t="shared" si="326" ref="R445:AD445">SUM(R443:R444)</f>
        <v>720274.4539718607</v>
      </c>
      <c r="S445" s="118">
        <f t="shared" si="326"/>
        <v>698565.5969706583</v>
      </c>
      <c r="T445" s="118">
        <f t="shared" si="326"/>
        <v>724524.7441368855</v>
      </c>
      <c r="U445" s="118">
        <f t="shared" si="326"/>
        <v>749218.1301974264</v>
      </c>
      <c r="V445" s="118">
        <f t="shared" si="326"/>
        <v>873950.1024012608</v>
      </c>
      <c r="W445" s="118">
        <f t="shared" si="326"/>
        <v>714777.3792564165</v>
      </c>
      <c r="X445" s="118">
        <f t="shared" si="326"/>
        <v>0</v>
      </c>
      <c r="Y445" s="118">
        <f t="shared" si="326"/>
        <v>0</v>
      </c>
      <c r="Z445" s="118">
        <f t="shared" si="326"/>
        <v>0</v>
      </c>
      <c r="AA445" s="118">
        <f t="shared" si="326"/>
        <v>0</v>
      </c>
      <c r="AB445" s="118">
        <f t="shared" si="326"/>
        <v>0</v>
      </c>
      <c r="AC445" s="118">
        <f t="shared" si="326"/>
        <v>0</v>
      </c>
      <c r="AD445" s="118">
        <f t="shared" si="326"/>
        <v>3668646.3</v>
      </c>
    </row>
    <row r="446" spans="1:30" ht="11.25">
      <c r="A446" s="256"/>
      <c r="B446" s="182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4"/>
    </row>
    <row r="447" spans="1:30" ht="11.25">
      <c r="A447" s="256"/>
      <c r="B447" s="182" t="s">
        <v>179</v>
      </c>
      <c r="C447" s="207">
        <f>C333</f>
        <v>0.8324361518136849</v>
      </c>
      <c r="D447" s="207">
        <f>D333</f>
        <v>0.9049623845619112</v>
      </c>
      <c r="E447" s="207">
        <f>E333</f>
        <v>0.8387341060514798</v>
      </c>
      <c r="F447" s="207">
        <f>F333</f>
        <v>0.8245033169225265</v>
      </c>
      <c r="G447" s="207">
        <f>G333</f>
        <v>0.8278426641739108</v>
      </c>
      <c r="H447" s="207">
        <f aca="true" t="shared" si="327" ref="H447:AD447">H333</f>
        <v>0.8109708577124958</v>
      </c>
      <c r="I447" s="207">
        <f t="shared" si="327"/>
        <v>0.8092969858613237</v>
      </c>
      <c r="J447" s="207">
        <f t="shared" si="327"/>
        <v>0.8210207643509466</v>
      </c>
      <c r="K447" s="207">
        <f t="shared" si="327"/>
        <v>0.8269679597987915</v>
      </c>
      <c r="L447" s="207">
        <f t="shared" si="327"/>
        <v>0.8092046342115683</v>
      </c>
      <c r="M447" s="207">
        <f t="shared" si="327"/>
        <v>0.7956139487184929</v>
      </c>
      <c r="N447" s="207">
        <f t="shared" si="327"/>
        <v>0.9939530310633933</v>
      </c>
      <c r="O447" s="207">
        <f t="shared" si="327"/>
        <v>0.821089393586319</v>
      </c>
      <c r="P447" s="207">
        <f t="shared" si="327"/>
        <v>0.8349236696980485</v>
      </c>
      <c r="Q447" s="207">
        <f t="shared" si="327"/>
        <v>0.8320344850962494</v>
      </c>
      <c r="R447" s="207">
        <f t="shared" si="327"/>
        <v>0.835004953352818</v>
      </c>
      <c r="S447" s="207">
        <f t="shared" si="327"/>
        <v>0.8001657994610323</v>
      </c>
      <c r="T447" s="207">
        <f t="shared" si="327"/>
        <v>0.8737407484186592</v>
      </c>
      <c r="U447" s="207">
        <f t="shared" si="327"/>
        <v>0.8346370660961189</v>
      </c>
      <c r="V447" s="207">
        <f t="shared" si="327"/>
        <v>0.7349874920937745</v>
      </c>
      <c r="W447" s="207">
        <f t="shared" si="327"/>
        <v>0.8451182669468584</v>
      </c>
      <c r="X447" s="207" t="e">
        <f t="shared" si="327"/>
        <v>#DIV/0!</v>
      </c>
      <c r="Y447" s="207" t="e">
        <f t="shared" si="327"/>
        <v>#DIV/0!</v>
      </c>
      <c r="Z447" s="207" t="e">
        <f t="shared" si="327"/>
        <v>#DIV/0!</v>
      </c>
      <c r="AA447" s="207" t="e">
        <f t="shared" si="327"/>
        <v>#DIV/0!</v>
      </c>
      <c r="AB447" s="207" t="e">
        <f t="shared" si="327"/>
        <v>#DIV/0!</v>
      </c>
      <c r="AC447" s="207" t="e">
        <f t="shared" si="327"/>
        <v>#DIV/0!</v>
      </c>
      <c r="AD447" s="207">
        <f t="shared" si="327"/>
        <v>1</v>
      </c>
    </row>
    <row r="448" spans="1:30" ht="11.25">
      <c r="A448" s="256"/>
      <c r="B448" s="182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4"/>
    </row>
    <row r="449" spans="1:30" ht="11.25">
      <c r="A449" s="257"/>
      <c r="B449" s="185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7"/>
    </row>
    <row r="450" spans="1:30" ht="11.25">
      <c r="A450" s="182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</row>
    <row r="451" spans="3:30" ht="11.25"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</row>
    <row r="452" spans="3:30" ht="11.25"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</row>
    <row r="453" spans="3:30" ht="11.25"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</row>
    <row r="454" spans="3:30" ht="11.25"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</row>
    <row r="455" spans="3:30" ht="11.25"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</row>
    <row r="456" spans="3:30" ht="11.25"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</row>
    <row r="457" spans="3:30" ht="11.25"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</row>
    <row r="458" spans="3:30" ht="11.25"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</row>
    <row r="459" spans="3:30" ht="11.25"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</row>
    <row r="460" spans="3:30" ht="11.25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</row>
    <row r="461" spans="3:30" ht="11.25"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</row>
    <row r="462" spans="3:30" ht="11.25"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</row>
    <row r="463" spans="3:30" ht="11.25"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</row>
    <row r="464" spans="3:30" ht="11.25"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</row>
    <row r="465" spans="3:30" ht="11.25"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</row>
    <row r="466" spans="3:30" ht="11.25"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</row>
    <row r="467" spans="3:30" ht="11.25"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</row>
    <row r="468" spans="3:30" ht="11.25"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</row>
    <row r="469" spans="3:30" ht="11.25"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</row>
    <row r="470" spans="3:30" ht="11.25"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</row>
    <row r="471" spans="3:30" ht="11.25">
      <c r="C471" s="234"/>
      <c r="D471" s="252" t="s">
        <v>228</v>
      </c>
      <c r="E471" s="252"/>
      <c r="F471" s="252"/>
      <c r="G471" s="252"/>
      <c r="H471" s="252"/>
      <c r="I471" s="252"/>
      <c r="J471" s="252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</row>
    <row r="472" spans="3:30" ht="11.25">
      <c r="C472" s="235"/>
      <c r="D472" s="252"/>
      <c r="E472" s="252"/>
      <c r="F472" s="252"/>
      <c r="G472" s="252"/>
      <c r="H472" s="252"/>
      <c r="I472" s="252"/>
      <c r="J472" s="252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</row>
    <row r="473" spans="3:30" ht="11.25">
      <c r="C473" s="221"/>
      <c r="D473" s="252"/>
      <c r="E473" s="252"/>
      <c r="F473" s="252"/>
      <c r="G473" s="252"/>
      <c r="H473" s="252"/>
      <c r="I473" s="252"/>
      <c r="J473" s="252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</row>
    <row r="474" spans="3:30" ht="11.25"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</row>
    <row r="475" spans="3:30" ht="11.25"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</row>
    <row r="478" ht="11.25">
      <c r="C478" s="183"/>
    </row>
  </sheetData>
  <sheetProtection password="C72C" sheet="1" selectLockedCells="1"/>
  <mergeCells count="71">
    <mergeCell ref="AD195:AD196"/>
    <mergeCell ref="AD338:AD339"/>
    <mergeCell ref="Q195:Q196"/>
    <mergeCell ref="B241:B242"/>
    <mergeCell ref="A241:A242"/>
    <mergeCell ref="B288:B289"/>
    <mergeCell ref="A288:A289"/>
    <mergeCell ref="C325:D325"/>
    <mergeCell ref="A2:A3"/>
    <mergeCell ref="B2:B3"/>
    <mergeCell ref="A108:A109"/>
    <mergeCell ref="B108:B109"/>
    <mergeCell ref="A152:A153"/>
    <mergeCell ref="B152:B153"/>
    <mergeCell ref="A12:A13"/>
    <mergeCell ref="A14:A15"/>
    <mergeCell ref="A16:A17"/>
    <mergeCell ref="A18:A19"/>
    <mergeCell ref="A22:A23"/>
    <mergeCell ref="A4:A5"/>
    <mergeCell ref="A6:A7"/>
    <mergeCell ref="A8:A9"/>
    <mergeCell ref="A10:A11"/>
    <mergeCell ref="B22:B23"/>
    <mergeCell ref="A38:A39"/>
    <mergeCell ref="B38:B39"/>
    <mergeCell ref="A42:A43"/>
    <mergeCell ref="A44:A45"/>
    <mergeCell ref="A46:A47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8:A99"/>
    <mergeCell ref="A100:A101"/>
    <mergeCell ref="A102:A103"/>
    <mergeCell ref="A78:A79"/>
    <mergeCell ref="A80:A81"/>
    <mergeCell ref="A82:A83"/>
    <mergeCell ref="A84:A85"/>
    <mergeCell ref="A86:A87"/>
    <mergeCell ref="A88:A89"/>
    <mergeCell ref="C319:D319"/>
    <mergeCell ref="C321:D321"/>
    <mergeCell ref="C322:D322"/>
    <mergeCell ref="C324:D324"/>
    <mergeCell ref="A90:A91"/>
    <mergeCell ref="A104:A105"/>
    <mergeCell ref="A92:A93"/>
    <mergeCell ref="A94:A95"/>
    <mergeCell ref="D471:J473"/>
    <mergeCell ref="A96:A97"/>
    <mergeCell ref="A403:A412"/>
    <mergeCell ref="A440:A449"/>
    <mergeCell ref="Q338:Q339"/>
    <mergeCell ref="A330:A334"/>
    <mergeCell ref="A197:A198"/>
    <mergeCell ref="B197:B198"/>
    <mergeCell ref="A368:A378"/>
  </mergeCells>
  <printOptions/>
  <pageMargins left="0.1968503937007874" right="0.1968503937007874" top="0.984251968503937" bottom="0.984251968503937" header="0.984251968503937" footer="0.984251968503937"/>
  <pageSetup horizontalDpi="600" verticalDpi="600" orientation="portrait" paperSize="9" r:id="rId2"/>
  <headerFooter alignWithMargins="0">
    <oddFooter>&amp;L&amp;C&amp;R</oddFooter>
  </headerFooter>
  <ignoredErrors>
    <ignoredError sqref="C24: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2018-06-22T11:12:51Z</dcterms:created>
  <dcterms:modified xsi:type="dcterms:W3CDTF">2019-09-12T12:12:35Z</dcterms:modified>
  <cp:category/>
  <cp:version/>
  <cp:contentType/>
  <cp:contentStatus/>
</cp:coreProperties>
</file>